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1F7C86D6-450C-40B8-A401-A3AA9A0874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nk Wise" sheetId="3" r:id="rId1"/>
    <sheet name="Target" sheetId="5" state="hidden" r:id="rId2"/>
    <sheet name="BankWise Disbursement Report (1" sheetId="2" state="hidden" r:id="rId3"/>
  </sheets>
  <definedNames>
    <definedName name="_xlnm._FilterDatabase" localSheetId="0" hidden="1">'Bank Wise'!$B$9:$R$50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7" i="3" l="1"/>
  <c r="N37" i="3"/>
  <c r="L49" i="3"/>
  <c r="K4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8" i="3"/>
  <c r="D39" i="3"/>
  <c r="D40" i="3"/>
  <c r="D41" i="3"/>
  <c r="D42" i="3"/>
  <c r="D43" i="3"/>
  <c r="D44" i="3"/>
  <c r="D45" i="3"/>
  <c r="D46" i="3"/>
  <c r="D9" i="3"/>
  <c r="D48" i="3"/>
  <c r="M45" i="3" l="1"/>
  <c r="M41" i="3"/>
  <c r="M38" i="3"/>
  <c r="M33" i="3"/>
  <c r="M29" i="3"/>
  <c r="M25" i="3"/>
  <c r="M21" i="3"/>
  <c r="M17" i="3"/>
  <c r="M13" i="3"/>
  <c r="N19" i="3"/>
  <c r="N11" i="3"/>
  <c r="M44" i="3"/>
  <c r="M40" i="3"/>
  <c r="M36" i="3"/>
  <c r="M32" i="3"/>
  <c r="M28" i="3"/>
  <c r="N46" i="3"/>
  <c r="N42" i="3"/>
  <c r="N39" i="3"/>
  <c r="N34" i="3"/>
  <c r="N30" i="3"/>
  <c r="N26" i="3"/>
  <c r="N22" i="3"/>
  <c r="N18" i="3"/>
  <c r="N14" i="3"/>
  <c r="N10" i="3"/>
  <c r="M46" i="3"/>
  <c r="M42" i="3"/>
  <c r="M39" i="3"/>
  <c r="M34" i="3"/>
  <c r="M30" i="3"/>
  <c r="M26" i="3"/>
  <c r="M22" i="3"/>
  <c r="M18" i="3"/>
  <c r="M14" i="3"/>
  <c r="M10" i="3"/>
  <c r="N43" i="3"/>
  <c r="N35" i="3"/>
  <c r="N31" i="3"/>
  <c r="N27" i="3"/>
  <c r="N23" i="3"/>
  <c r="N15" i="3"/>
  <c r="M43" i="3"/>
  <c r="M35" i="3"/>
  <c r="M31" i="3"/>
  <c r="M27" i="3"/>
  <c r="M23" i="3"/>
  <c r="M19" i="3"/>
  <c r="M15" i="3"/>
  <c r="M11" i="3"/>
  <c r="N44" i="3"/>
  <c r="N40" i="3"/>
  <c r="N36" i="3"/>
  <c r="N32" i="3"/>
  <c r="N28" i="3"/>
  <c r="N24" i="3"/>
  <c r="N20" i="3"/>
  <c r="N16" i="3"/>
  <c r="N12" i="3"/>
  <c r="M24" i="3"/>
  <c r="M20" i="3"/>
  <c r="M16" i="3"/>
  <c r="M12" i="3"/>
  <c r="K47" i="3"/>
  <c r="K50" i="3" s="1"/>
  <c r="N45" i="3"/>
  <c r="N41" i="3"/>
  <c r="N38" i="3"/>
  <c r="N33" i="3"/>
  <c r="N29" i="3"/>
  <c r="N25" i="3"/>
  <c r="N21" i="3"/>
  <c r="N17" i="3"/>
  <c r="N13" i="3"/>
  <c r="L47" i="3"/>
  <c r="L50" i="3" s="1"/>
  <c r="D47" i="3"/>
  <c r="M48" i="3" l="1"/>
  <c r="N48" i="3"/>
  <c r="J47" i="3"/>
  <c r="I47" i="3"/>
  <c r="H47" i="3"/>
  <c r="G47" i="3"/>
  <c r="F47" i="3" l="1"/>
  <c r="N9" i="3"/>
  <c r="E47" i="3"/>
  <c r="M9" i="3"/>
  <c r="D49" i="3"/>
  <c r="J49" i="3" l="1"/>
  <c r="J50" i="3" s="1"/>
  <c r="I49" i="3"/>
  <c r="I50" i="3" s="1"/>
  <c r="H49" i="3"/>
  <c r="H50" i="3" s="1"/>
  <c r="G49" i="3"/>
  <c r="G50" i="3" s="1"/>
  <c r="F49" i="3"/>
  <c r="F50" i="3" s="1"/>
  <c r="E49" i="3"/>
  <c r="E50" i="3" s="1"/>
  <c r="O48" i="3"/>
  <c r="D50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M47" i="3" l="1"/>
  <c r="O9" i="3"/>
  <c r="N47" i="3"/>
  <c r="N49" i="3"/>
  <c r="O49" i="3" s="1"/>
  <c r="M49" i="3"/>
  <c r="N50" i="3" l="1"/>
  <c r="M50" i="3"/>
  <c r="O47" i="3"/>
  <c r="O50" i="3"/>
</calcChain>
</file>

<file path=xl/sharedStrings.xml><?xml version="1.0" encoding="utf-8"?>
<sst xmlns="http://schemas.openxmlformats.org/spreadsheetml/2006/main" count="215" uniqueCount="104">
  <si>
    <t>Bank Type :</t>
  </si>
  <si>
    <t>ALL</t>
  </si>
  <si>
    <t>State :</t>
  </si>
  <si>
    <t>Financial Year :</t>
  </si>
  <si>
    <t>Bank :</t>
  </si>
  <si>
    <t>Scheme :</t>
  </si>
  <si>
    <t>Data Till Date :</t>
  </si>
  <si>
    <t>Report As On :</t>
  </si>
  <si>
    <t>[Amount Rs. in Crore]</t>
  </si>
  <si>
    <t>Sr No</t>
  </si>
  <si>
    <t>Bank Type Name</t>
  </si>
  <si>
    <t>Bank Name</t>
  </si>
  <si>
    <t>Shishu</t>
  </si>
  <si>
    <t>(Loans up to Rs. 50,000)</t>
  </si>
  <si>
    <t>Kishore</t>
  </si>
  <si>
    <t>Tarun</t>
  </si>
  <si>
    <t>Total</t>
  </si>
  <si>
    <t>No Of A/Cs</t>
  </si>
  <si>
    <t>Disbursement Amt</t>
  </si>
  <si>
    <t>State Bank of India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</si>
  <si>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</si>
  <si>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</si>
  <si>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</si>
  <si>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</si>
  <si>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</si>
  <si>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</si>
  <si>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</si>
  <si>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</si>
  <si>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Union Bank of India</t>
  </si>
  <si>
    <t>Punjab &amp; Sind Bank</t>
  </si>
  <si>
    <t>UCO Bank</t>
  </si>
  <si>
    <t>Federal Bank</t>
  </si>
  <si>
    <t>Jammu &amp; Kashmir Bank</t>
  </si>
  <si>
    <t>Karnataka Bank</t>
  </si>
  <si>
    <t>Ratnakar Bank</t>
  </si>
  <si>
    <t>South Indian Bank</t>
  </si>
  <si>
    <t>Tamilnad Mercantile Bank</t>
  </si>
  <si>
    <t>ICICI Bank</t>
  </si>
  <si>
    <t>Axis Bank</t>
  </si>
  <si>
    <t>IndusInd Bank</t>
  </si>
  <si>
    <t>Yes Bank</t>
  </si>
  <si>
    <t>HDFC Bank</t>
  </si>
  <si>
    <t>DCB Bank</t>
  </si>
  <si>
    <t>Kotak Mahindra Bank</t>
  </si>
  <si>
    <t>Bandhan Bank</t>
  </si>
  <si>
    <t>Baroda Gujarat Gramin Bank</t>
  </si>
  <si>
    <t>Saurashtra Gramin Bank</t>
  </si>
  <si>
    <t>Grand Total</t>
  </si>
  <si>
    <t>STATE : Gujarat</t>
  </si>
  <si>
    <t>Bank Name / Financial Institution</t>
  </si>
  <si>
    <t>A/Cs</t>
  </si>
  <si>
    <t>Disb Amt</t>
  </si>
  <si>
    <t>A</t>
  </si>
  <si>
    <t>Banks</t>
  </si>
  <si>
    <t>Dhanlaxmi Bank</t>
  </si>
  <si>
    <t>IDBI Bank</t>
  </si>
  <si>
    <t>IDFC Bank</t>
  </si>
  <si>
    <t>Karur Vysya Bank</t>
  </si>
  <si>
    <t>Sub Total</t>
  </si>
  <si>
    <t>B</t>
  </si>
  <si>
    <t>NBFC-MFIs</t>
  </si>
  <si>
    <t>SURYODAY MICRO FINANCE LIMITED</t>
  </si>
  <si>
    <t>Ujjivan Small Finance Bank</t>
  </si>
  <si>
    <t>Jana Small Finance Bank Limited</t>
  </si>
  <si>
    <t>Equitas Small Finance Bank</t>
  </si>
  <si>
    <t>AU Small Finance Bank Limited</t>
  </si>
  <si>
    <t>ESAF Small Finance Bank</t>
  </si>
  <si>
    <t>Sanction Amt</t>
  </si>
  <si>
    <t>SBI and Associates</t>
  </si>
  <si>
    <t>Public Sector Commercial Banks</t>
  </si>
  <si>
    <t>Private Sector Commercial Banks</t>
  </si>
  <si>
    <t>Regional Rural Banks</t>
  </si>
  <si>
    <t>NBFC-Micro Finance Institutions</t>
  </si>
  <si>
    <t>Pahal Financial Services Private Limited</t>
  </si>
  <si>
    <t>Muthoot Microfin Ltd</t>
  </si>
  <si>
    <t>Samasta Microfinance Limited</t>
  </si>
  <si>
    <t>Grameen Koota Financial Services Private Limited</t>
  </si>
  <si>
    <t>SVATANTRA MICROFIN PRIVATE LIMITED</t>
  </si>
  <si>
    <t>Fusion Micro Finance Limited</t>
  </si>
  <si>
    <t>Light Microfinance Private Limited</t>
  </si>
  <si>
    <t>SATYA MicroCapital Limited</t>
  </si>
  <si>
    <t>Small Finance Banks</t>
  </si>
  <si>
    <t>Unity Small Finance Bank</t>
  </si>
  <si>
    <t>Target (Disb.)</t>
  </si>
  <si>
    <t>Midland Microfinance Limited</t>
  </si>
  <si>
    <t>% Achievement</t>
  </si>
  <si>
    <t>Suryoday Micro Finance Limited</t>
  </si>
  <si>
    <t>Source: PM MUDRA Portal</t>
  </si>
  <si>
    <t>Annapurna Microfinance Pvt. Ltd.</t>
  </si>
  <si>
    <t>Total Disbursement Targets for the yer 2024-25</t>
  </si>
  <si>
    <t>Kishor</t>
  </si>
  <si>
    <t>TarunPlus</t>
  </si>
  <si>
    <t>(Loans above Rs 50,000 upto Rs 5 Lakh)</t>
  </si>
  <si>
    <t>(Loans above Rs 5 lakh upto Rs 10 Lakh)</t>
  </si>
  <si>
    <t>(Loans above Rs 10 lakh upto Rs 20 Lakh)</t>
  </si>
  <si>
    <t>Arohan Financial Services Pvt. Ltd.</t>
  </si>
  <si>
    <t>L&amp;T Finance Limited</t>
  </si>
  <si>
    <t>Tarun Plus</t>
  </si>
  <si>
    <t>2025-2026</t>
  </si>
  <si>
    <t>CreditAccess Grameen Limited</t>
  </si>
  <si>
    <t>Belstar Investment and Finance Private Limited</t>
  </si>
  <si>
    <t>Progress under the PMMY for FY 2025 - 26 (as of 25-07-2025)</t>
  </si>
  <si>
    <t>Gujarat Gramin Bank</t>
  </si>
  <si>
    <t>Annexure -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</si>
</sst>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16" fillId="0" borderId="0" xfId="0" applyFont="1" applyAlignment="1">
      <alignment horizontal="center" vertical="center" wrapText="1"/>
    </xf>
    <xf numFmtId="22" fontId="16" fillId="0" borderId="0" xfId="0" applyNumberFormat="1" applyFont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horizontal="right" wrapText="1"/>
    </xf>
    <xf numFmtId="0" fontId="0" fillId="0" borderId="21" xfId="0" applyBorder="1"/>
    <xf numFmtId="14" fontId="16" fillId="0" borderId="0" xfId="0" applyNumberFormat="1" applyFont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33" borderId="22" xfId="0" applyFont="1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22" fillId="0" borderId="17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left" wrapText="1"/>
    </xf>
    <xf numFmtId="2" fontId="23" fillId="33" borderId="22" xfId="0" applyNumberFormat="1" applyFont="1" applyFill="1" applyBorder="1" applyAlignment="1">
      <alignment horizontal="right" wrapText="1"/>
    </xf>
    <xf numFmtId="0" fontId="23" fillId="33" borderId="22" xfId="0" applyFont="1" applyFill="1" applyBorder="1" applyAlignment="1">
      <alignment horizontal="right" wrapText="1"/>
    </xf>
    <xf numFmtId="2" fontId="22" fillId="33" borderId="22" xfId="0" applyNumberFormat="1" applyFont="1" applyFill="1" applyBorder="1" applyAlignment="1">
      <alignment horizontal="right" wrapText="1"/>
    </xf>
    <xf numFmtId="0" fontId="23" fillId="0" borderId="22" xfId="0" applyFont="1" applyBorder="1"/>
    <xf numFmtId="2" fontId="22" fillId="33" borderId="22" xfId="0" applyNumberFormat="1" applyFont="1" applyFill="1" applyBorder="1" applyAlignment="1">
      <alignment horizontal="right" vertical="center" wrapText="1"/>
    </xf>
    <xf numFmtId="2" fontId="22" fillId="0" borderId="22" xfId="0" applyNumberFormat="1" applyFont="1" applyBorder="1" applyAlignment="1">
      <alignment horizontal="right" wrapText="1"/>
    </xf>
    <xf numFmtId="0" fontId="22" fillId="33" borderId="19" xfId="0" applyFont="1" applyFill="1" applyBorder="1" applyAlignment="1">
      <alignment horizontal="left" wrapText="1"/>
    </xf>
    <xf numFmtId="0" fontId="22" fillId="33" borderId="22" xfId="0" applyFont="1" applyFill="1" applyBorder="1" applyAlignment="1">
      <alignment horizontal="left" vertical="center" wrapText="1"/>
    </xf>
    <xf numFmtId="1" fontId="22" fillId="0" borderId="22" xfId="0" applyNumberFormat="1" applyFont="1" applyBorder="1" applyAlignment="1">
      <alignment horizontal="right" vertical="center" wrapText="1"/>
    </xf>
    <xf numFmtId="2" fontId="22" fillId="0" borderId="22" xfId="0" applyNumberFormat="1" applyFont="1" applyBorder="1" applyAlignment="1">
      <alignment horizontal="right" vertical="center" wrapText="1"/>
    </xf>
    <xf numFmtId="0" fontId="22" fillId="33" borderId="27" xfId="0" applyFont="1" applyFill="1" applyBorder="1" applyAlignment="1">
      <alignment horizontal="center" vertical="center" wrapText="1"/>
    </xf>
    <xf numFmtId="0" fontId="22" fillId="0" borderId="22" xfId="0" applyFont="1" applyBorder="1" applyAlignment="1">
      <alignment vertical="center" wrapText="1"/>
    </xf>
    <xf numFmtId="2" fontId="22" fillId="0" borderId="22" xfId="0" applyNumberFormat="1" applyFont="1" applyBorder="1" applyAlignment="1">
      <alignment vertical="center" wrapText="1"/>
    </xf>
    <xf numFmtId="0" fontId="22" fillId="33" borderId="22" xfId="0" applyFont="1" applyFill="1" applyBorder="1" applyAlignment="1">
      <alignment vertical="center" wrapText="1"/>
    </xf>
    <xf numFmtId="0" fontId="22" fillId="0" borderId="19" xfId="0" applyFont="1" applyBorder="1" applyAlignment="1">
      <alignment horizontal="right" wrapText="1"/>
    </xf>
    <xf numFmtId="0" fontId="22" fillId="0" borderId="22" xfId="0" applyFont="1" applyBorder="1" applyAlignment="1">
      <alignment horizontal="center" wrapText="1"/>
    </xf>
    <xf numFmtId="1" fontId="22" fillId="0" borderId="22" xfId="0" applyNumberFormat="1" applyFont="1" applyBorder="1" applyAlignment="1">
      <alignment horizontal="right" wrapText="1"/>
    </xf>
    <xf numFmtId="0" fontId="18" fillId="33" borderId="0" xfId="0" applyFont="1" applyFill="1" applyAlignment="1">
      <alignment vertical="center" wrapText="1"/>
    </xf>
    <xf numFmtId="0" fontId="0" fillId="0" borderId="0" xfId="0" applyAlignment="1">
      <alignment horizontal="right" wrapText="1"/>
    </xf>
    <xf numFmtId="10" fontId="1" fillId="0" borderId="0" xfId="42" applyNumberFormat="1" applyFont="1" applyBorder="1" applyAlignment="1">
      <alignment horizontal="right" wrapText="1"/>
    </xf>
    <xf numFmtId="1" fontId="23" fillId="33" borderId="22" xfId="0" applyNumberFormat="1" applyFont="1" applyFill="1" applyBorder="1" applyAlignment="1">
      <alignment horizontal="right" wrapText="1"/>
    </xf>
    <xf numFmtId="1" fontId="22" fillId="0" borderId="22" xfId="0" applyNumberFormat="1" applyFont="1" applyBorder="1" applyAlignment="1">
      <alignment vertical="center" wrapText="1"/>
    </xf>
    <xf numFmtId="1" fontId="22" fillId="33" borderId="22" xfId="0" applyNumberFormat="1" applyFont="1" applyFill="1" applyBorder="1" applyAlignment="1">
      <alignment horizontal="right" wrapText="1"/>
    </xf>
    <xf numFmtId="0" fontId="24" fillId="0" borderId="0" xfId="0" applyFont="1" applyAlignment="1">
      <alignment horizontal="center"/>
    </xf>
    <xf numFmtId="0" fontId="0" fillId="0" borderId="32" xfId="0" applyBorder="1" applyAlignment="1">
      <alignment horizontal="center"/>
    </xf>
    <xf numFmtId="0" fontId="22" fillId="0" borderId="22" xfId="0" applyFont="1" applyBorder="1" applyAlignment="1">
      <alignment horizontal="center" vertical="center" wrapText="1"/>
    </xf>
    <xf numFmtId="0" fontId="22" fillId="33" borderId="27" xfId="0" applyFont="1" applyFill="1" applyBorder="1" applyAlignment="1">
      <alignment horizontal="left" wrapText="1"/>
    </xf>
    <xf numFmtId="0" fontId="22" fillId="33" borderId="28" xfId="0" applyFont="1" applyFill="1" applyBorder="1" applyAlignment="1">
      <alignment horizontal="left" wrapText="1"/>
    </xf>
    <xf numFmtId="0" fontId="22" fillId="33" borderId="29" xfId="0" applyFont="1" applyFill="1" applyBorder="1" applyAlignment="1">
      <alignment horizontal="left" wrapText="1"/>
    </xf>
    <xf numFmtId="0" fontId="18" fillId="3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2" fillId="33" borderId="22" xfId="0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0" fillId="0" borderId="19" xfId="0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0" fillId="0" borderId="30" xfId="0" applyBorder="1" applyAlignment="1">
      <alignment horizontal="left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51"/>
  <sheetViews>
    <sheetView tabSelected="1" workbookViewId="0">
      <selection activeCell="B2" sqref="B2:N2"/>
    </sheetView>
  </sheetViews>
  <sheetFormatPr defaultRowHeight="15" x14ac:dyDescent="0.25"/>
  <cols>
    <col min="3" max="3" width="33.28515625" customWidth="1"/>
    <col min="4" max="4" width="13.140625" hidden="1" customWidth="1"/>
    <col min="5" max="12" width="10.42578125" customWidth="1"/>
    <col min="13" max="13" width="11.85546875" bestFit="1" customWidth="1"/>
    <col min="14" max="14" width="10.42578125" customWidth="1"/>
    <col min="15" max="15" width="15" hidden="1" customWidth="1"/>
    <col min="16" max="16" width="24.28515625" bestFit="1" customWidth="1"/>
  </cols>
  <sheetData>
    <row r="1" spans="2:18" ht="26.25" x14ac:dyDescent="0.4">
      <c r="B1" s="36" t="s">
        <v>103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2:18" ht="22.5" customHeight="1" x14ac:dyDescent="0.25">
      <c r="B2" s="42" t="s">
        <v>101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30"/>
    </row>
    <row r="3" spans="2:18" ht="18.75" x14ac:dyDescent="0.25">
      <c r="B3" s="43" t="s">
        <v>48</v>
      </c>
      <c r="C3" s="43"/>
      <c r="D3" s="43"/>
      <c r="E3" s="43"/>
      <c r="F3" s="1"/>
      <c r="G3" s="1"/>
      <c r="H3" s="7"/>
      <c r="J3" s="44" t="s">
        <v>8</v>
      </c>
      <c r="K3" s="44"/>
      <c r="L3" s="44"/>
      <c r="M3" s="44"/>
      <c r="N3" s="44"/>
    </row>
    <row r="4" spans="2:18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2:18" x14ac:dyDescent="0.25">
      <c r="B5" s="38" t="s">
        <v>9</v>
      </c>
      <c r="C5" s="38" t="s">
        <v>49</v>
      </c>
      <c r="D5" s="46" t="s">
        <v>83</v>
      </c>
      <c r="E5" s="47" t="s">
        <v>12</v>
      </c>
      <c r="F5" s="48"/>
      <c r="G5" s="47" t="s">
        <v>14</v>
      </c>
      <c r="H5" s="48"/>
      <c r="I5" s="47" t="s">
        <v>15</v>
      </c>
      <c r="J5" s="48"/>
      <c r="K5" s="47" t="s">
        <v>97</v>
      </c>
      <c r="L5" s="48"/>
      <c r="M5" s="38" t="s">
        <v>16</v>
      </c>
      <c r="N5" s="38"/>
      <c r="O5" s="37" t="s">
        <v>85</v>
      </c>
    </row>
    <row r="6" spans="2:18" x14ac:dyDescent="0.25">
      <c r="B6" s="38"/>
      <c r="C6" s="38"/>
      <c r="D6" s="46"/>
      <c r="E6" s="49"/>
      <c r="F6" s="50"/>
      <c r="G6" s="49"/>
      <c r="H6" s="50"/>
      <c r="I6" s="49"/>
      <c r="J6" s="50"/>
      <c r="K6" s="49"/>
      <c r="L6" s="50"/>
      <c r="M6" s="38"/>
      <c r="N6" s="38"/>
      <c r="O6" s="37"/>
    </row>
    <row r="7" spans="2:18" x14ac:dyDescent="0.25">
      <c r="B7" s="38"/>
      <c r="C7" s="38"/>
      <c r="D7" s="46"/>
      <c r="E7" s="8" t="s">
        <v>50</v>
      </c>
      <c r="F7" s="8" t="s">
        <v>51</v>
      </c>
      <c r="G7" s="8" t="s">
        <v>50</v>
      </c>
      <c r="H7" s="8" t="s">
        <v>51</v>
      </c>
      <c r="I7" s="8" t="s">
        <v>50</v>
      </c>
      <c r="J7" s="8" t="s">
        <v>51</v>
      </c>
      <c r="K7" s="8" t="s">
        <v>50</v>
      </c>
      <c r="L7" s="8" t="s">
        <v>51</v>
      </c>
      <c r="M7" s="8" t="s">
        <v>50</v>
      </c>
      <c r="N7" s="8" t="s">
        <v>51</v>
      </c>
    </row>
    <row r="8" spans="2:18" x14ac:dyDescent="0.25">
      <c r="B8" s="9" t="s">
        <v>52</v>
      </c>
      <c r="C8" s="39" t="s">
        <v>53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1"/>
      <c r="O8" s="10"/>
    </row>
    <row r="9" spans="2:18" x14ac:dyDescent="0.25">
      <c r="B9" s="11">
        <v>1</v>
      </c>
      <c r="C9" s="12" t="s">
        <v>20</v>
      </c>
      <c r="D9" s="13">
        <f>VLOOKUP(C9,Target!$C$3:$D$53,2,0)</f>
        <v>3330</v>
      </c>
      <c r="E9" s="14">
        <v>841</v>
      </c>
      <c r="F9" s="13">
        <v>3.36</v>
      </c>
      <c r="G9" s="14">
        <v>4080</v>
      </c>
      <c r="H9" s="13">
        <v>87.3</v>
      </c>
      <c r="I9" s="14">
        <v>1617</v>
      </c>
      <c r="J9" s="13">
        <v>138.82</v>
      </c>
      <c r="K9" s="33">
        <v>66</v>
      </c>
      <c r="L9" s="13">
        <v>13.02</v>
      </c>
      <c r="M9" s="35">
        <f>E9+G9+I9+K9</f>
        <v>6604</v>
      </c>
      <c r="N9" s="15">
        <f>F9+H9+J9+L9</f>
        <v>242.5</v>
      </c>
      <c r="O9" s="32">
        <f>N9/D9</f>
        <v>7.2822822822822819E-2</v>
      </c>
      <c r="R9" s="31"/>
    </row>
    <row r="10" spans="2:18" x14ac:dyDescent="0.25">
      <c r="B10" s="11">
        <v>2</v>
      </c>
      <c r="C10" s="12" t="s">
        <v>21</v>
      </c>
      <c r="D10" s="13">
        <f>VLOOKUP(C10,Target!$C$3:$D$53,2,0)</f>
        <v>833</v>
      </c>
      <c r="E10" s="14">
        <v>0</v>
      </c>
      <c r="F10" s="13">
        <v>0</v>
      </c>
      <c r="G10" s="14">
        <v>0</v>
      </c>
      <c r="H10" s="13">
        <v>0</v>
      </c>
      <c r="I10" s="14">
        <v>0</v>
      </c>
      <c r="J10" s="13">
        <v>0</v>
      </c>
      <c r="K10" s="33">
        <v>0</v>
      </c>
      <c r="L10" s="13">
        <v>0</v>
      </c>
      <c r="M10" s="35">
        <f t="shared" ref="M10:M46" si="0">E10+G10+I10+K10</f>
        <v>0</v>
      </c>
      <c r="N10" s="15">
        <f t="shared" ref="N10:N46" si="1">F10+H10+J10+L10</f>
        <v>0</v>
      </c>
      <c r="O10" s="32">
        <f t="shared" ref="O10:O50" si="2">N10/D10</f>
        <v>0</v>
      </c>
      <c r="R10" s="31"/>
    </row>
    <row r="11" spans="2:18" x14ac:dyDescent="0.25">
      <c r="B11" s="11">
        <v>3</v>
      </c>
      <c r="C11" s="12" t="s">
        <v>22</v>
      </c>
      <c r="D11" s="13">
        <f>VLOOKUP(C11,Target!$C$3:$D$53,2,0)</f>
        <v>176</v>
      </c>
      <c r="E11" s="14">
        <v>2874</v>
      </c>
      <c r="F11" s="13">
        <v>8.94</v>
      </c>
      <c r="G11" s="14">
        <v>3111</v>
      </c>
      <c r="H11" s="13">
        <v>33.119999999999997</v>
      </c>
      <c r="I11" s="14">
        <v>196</v>
      </c>
      <c r="J11" s="13">
        <v>12.65</v>
      </c>
      <c r="K11" s="33">
        <v>0</v>
      </c>
      <c r="L11" s="13">
        <v>0</v>
      </c>
      <c r="M11" s="35">
        <f t="shared" si="0"/>
        <v>6181</v>
      </c>
      <c r="N11" s="15">
        <f t="shared" si="1"/>
        <v>54.709999999999994</v>
      </c>
      <c r="O11" s="32">
        <f t="shared" si="2"/>
        <v>0.31085227272727267</v>
      </c>
      <c r="R11" s="31"/>
    </row>
    <row r="12" spans="2:18" x14ac:dyDescent="0.25">
      <c r="B12" s="11">
        <v>4</v>
      </c>
      <c r="C12" s="12" t="s">
        <v>23</v>
      </c>
      <c r="D12" s="13">
        <f>VLOOKUP(C12,Target!$C$3:$D$53,2,0)</f>
        <v>300</v>
      </c>
      <c r="E12" s="14">
        <v>451</v>
      </c>
      <c r="F12" s="13">
        <v>1.1000000000000001</v>
      </c>
      <c r="G12" s="14">
        <v>955</v>
      </c>
      <c r="H12" s="13">
        <v>24.79</v>
      </c>
      <c r="I12" s="14">
        <v>488</v>
      </c>
      <c r="J12" s="13">
        <v>43.09</v>
      </c>
      <c r="K12" s="33">
        <v>0</v>
      </c>
      <c r="L12" s="13">
        <v>0</v>
      </c>
      <c r="M12" s="35">
        <f t="shared" si="0"/>
        <v>1894</v>
      </c>
      <c r="N12" s="15">
        <f t="shared" si="1"/>
        <v>68.98</v>
      </c>
      <c r="O12" s="32">
        <f t="shared" si="2"/>
        <v>0.22993333333333335</v>
      </c>
      <c r="R12" s="31"/>
    </row>
    <row r="13" spans="2:18" x14ac:dyDescent="0.25">
      <c r="B13" s="11">
        <v>5</v>
      </c>
      <c r="C13" s="12" t="s">
        <v>24</v>
      </c>
      <c r="D13" s="13">
        <f>VLOOKUP(C13,Target!$C$3:$D$53,2,0)</f>
        <v>440.64</v>
      </c>
      <c r="E13" s="14">
        <v>139</v>
      </c>
      <c r="F13" s="13">
        <v>0.4</v>
      </c>
      <c r="G13" s="14">
        <v>806</v>
      </c>
      <c r="H13" s="13">
        <v>14.03</v>
      </c>
      <c r="I13" s="14">
        <v>289</v>
      </c>
      <c r="J13" s="13">
        <v>22.41</v>
      </c>
      <c r="K13" s="33">
        <v>1</v>
      </c>
      <c r="L13" s="13">
        <v>0.12</v>
      </c>
      <c r="M13" s="35">
        <f t="shared" si="0"/>
        <v>1235</v>
      </c>
      <c r="N13" s="15">
        <f t="shared" si="1"/>
        <v>36.96</v>
      </c>
      <c r="O13" s="32">
        <f t="shared" si="2"/>
        <v>8.3877995642701528E-2</v>
      </c>
      <c r="R13" s="31"/>
    </row>
    <row r="14" spans="2:18" x14ac:dyDescent="0.25">
      <c r="B14" s="11">
        <v>6</v>
      </c>
      <c r="C14" s="12" t="s">
        <v>25</v>
      </c>
      <c r="D14" s="13">
        <f>VLOOKUP(C14,Target!$C$3:$D$53,2,0)</f>
        <v>197</v>
      </c>
      <c r="E14" s="14">
        <v>38</v>
      </c>
      <c r="F14" s="13">
        <v>0.18</v>
      </c>
      <c r="G14" s="14">
        <v>238</v>
      </c>
      <c r="H14" s="13">
        <v>6.34</v>
      </c>
      <c r="I14" s="14">
        <v>285</v>
      </c>
      <c r="J14" s="13">
        <v>23.29</v>
      </c>
      <c r="K14" s="33">
        <v>0</v>
      </c>
      <c r="L14" s="13">
        <v>0</v>
      </c>
      <c r="M14" s="35">
        <f t="shared" si="0"/>
        <v>561</v>
      </c>
      <c r="N14" s="15">
        <f t="shared" si="1"/>
        <v>29.81</v>
      </c>
      <c r="O14" s="32">
        <f t="shared" si="2"/>
        <v>0.15131979695431472</v>
      </c>
      <c r="R14" s="31"/>
    </row>
    <row r="15" spans="2:18" x14ac:dyDescent="0.25">
      <c r="B15" s="11">
        <v>7</v>
      </c>
      <c r="C15" s="12" t="s">
        <v>26</v>
      </c>
      <c r="D15" s="13">
        <f>VLOOKUP(C15,Target!$C$3:$D$53,2,0)</f>
        <v>106.17</v>
      </c>
      <c r="E15" s="14">
        <v>43</v>
      </c>
      <c r="F15" s="13">
        <v>0.16</v>
      </c>
      <c r="G15" s="14">
        <v>344</v>
      </c>
      <c r="H15" s="13">
        <v>8.75</v>
      </c>
      <c r="I15" s="14">
        <v>225</v>
      </c>
      <c r="J15" s="13">
        <v>16.62</v>
      </c>
      <c r="K15" s="33">
        <v>4</v>
      </c>
      <c r="L15" s="13">
        <v>0.46</v>
      </c>
      <c r="M15" s="35">
        <f t="shared" si="0"/>
        <v>616</v>
      </c>
      <c r="N15" s="15">
        <f t="shared" si="1"/>
        <v>25.990000000000002</v>
      </c>
      <c r="O15" s="32">
        <f t="shared" si="2"/>
        <v>0.24479608175567488</v>
      </c>
      <c r="R15" s="31"/>
    </row>
    <row r="16" spans="2:18" x14ac:dyDescent="0.25">
      <c r="B16" s="11">
        <v>8</v>
      </c>
      <c r="C16" s="12" t="s">
        <v>29</v>
      </c>
      <c r="D16" s="13">
        <f>VLOOKUP(C16,Target!$C$3:$D$53,2,0)</f>
        <v>45</v>
      </c>
      <c r="E16" s="14">
        <v>0</v>
      </c>
      <c r="F16" s="13">
        <v>0</v>
      </c>
      <c r="G16" s="14">
        <v>39</v>
      </c>
      <c r="H16" s="13">
        <v>1.1299999999999999</v>
      </c>
      <c r="I16" s="14">
        <v>28</v>
      </c>
      <c r="J16" s="13">
        <v>2.1800000000000002</v>
      </c>
      <c r="K16" s="33">
        <v>0</v>
      </c>
      <c r="L16" s="13">
        <v>0</v>
      </c>
      <c r="M16" s="35">
        <f t="shared" si="0"/>
        <v>67</v>
      </c>
      <c r="N16" s="15">
        <f t="shared" si="1"/>
        <v>3.31</v>
      </c>
      <c r="O16" s="32">
        <f t="shared" si="2"/>
        <v>7.3555555555555555E-2</v>
      </c>
      <c r="R16" s="31"/>
    </row>
    <row r="17" spans="2:18" x14ac:dyDescent="0.25">
      <c r="B17" s="11">
        <v>9</v>
      </c>
      <c r="C17" s="12" t="s">
        <v>27</v>
      </c>
      <c r="D17" s="13">
        <f>VLOOKUP(C17,Target!$C$3:$D$53,2,0)</f>
        <v>420</v>
      </c>
      <c r="E17" s="14">
        <v>405</v>
      </c>
      <c r="F17" s="13">
        <v>1.56</v>
      </c>
      <c r="G17" s="14">
        <v>1175</v>
      </c>
      <c r="H17" s="13">
        <v>26.13</v>
      </c>
      <c r="I17" s="14">
        <v>674</v>
      </c>
      <c r="J17" s="13">
        <v>58.06</v>
      </c>
      <c r="K17" s="33">
        <v>11</v>
      </c>
      <c r="L17" s="13">
        <v>0.75</v>
      </c>
      <c r="M17" s="35">
        <f t="shared" si="0"/>
        <v>2265</v>
      </c>
      <c r="N17" s="15">
        <f t="shared" si="1"/>
        <v>86.5</v>
      </c>
      <c r="O17" s="32">
        <f t="shared" si="2"/>
        <v>0.20595238095238094</v>
      </c>
      <c r="R17" s="31"/>
    </row>
    <row r="18" spans="2:18" x14ac:dyDescent="0.25">
      <c r="B18" s="11">
        <v>10</v>
      </c>
      <c r="C18" s="12" t="s">
        <v>19</v>
      </c>
      <c r="D18" s="13">
        <f>VLOOKUP(C18,Target!$C$3:$D$53,2,0)</f>
        <v>3324</v>
      </c>
      <c r="E18" s="14">
        <v>1026</v>
      </c>
      <c r="F18" s="13">
        <v>3.95</v>
      </c>
      <c r="G18" s="14">
        <v>4459</v>
      </c>
      <c r="H18" s="13">
        <v>91.86</v>
      </c>
      <c r="I18" s="14">
        <v>1487</v>
      </c>
      <c r="J18" s="13">
        <v>346.24</v>
      </c>
      <c r="K18" s="33">
        <v>36</v>
      </c>
      <c r="L18" s="13">
        <v>5.07</v>
      </c>
      <c r="M18" s="35">
        <f t="shared" si="0"/>
        <v>7008</v>
      </c>
      <c r="N18" s="15">
        <f t="shared" si="1"/>
        <v>447.12</v>
      </c>
      <c r="O18" s="32">
        <f t="shared" si="2"/>
        <v>0.13451263537906138</v>
      </c>
      <c r="R18" s="31"/>
    </row>
    <row r="19" spans="2:18" x14ac:dyDescent="0.25">
      <c r="B19" s="11">
        <v>11</v>
      </c>
      <c r="C19" s="12" t="s">
        <v>30</v>
      </c>
      <c r="D19" s="13">
        <f>VLOOKUP(C19,Target!$C$3:$D$53,2,0)</f>
        <v>107.45</v>
      </c>
      <c r="E19" s="14">
        <v>140</v>
      </c>
      <c r="F19" s="13">
        <v>0.47</v>
      </c>
      <c r="G19" s="14">
        <v>638</v>
      </c>
      <c r="H19" s="13">
        <v>16.899999999999999</v>
      </c>
      <c r="I19" s="14">
        <v>233</v>
      </c>
      <c r="J19" s="13">
        <v>19.73</v>
      </c>
      <c r="K19" s="33">
        <v>1</v>
      </c>
      <c r="L19" s="13">
        <v>0.2</v>
      </c>
      <c r="M19" s="35">
        <f t="shared" si="0"/>
        <v>1012</v>
      </c>
      <c r="N19" s="15">
        <f t="shared" si="1"/>
        <v>37.299999999999997</v>
      </c>
      <c r="O19" s="32">
        <f t="shared" si="2"/>
        <v>0.34713820381572819</v>
      </c>
      <c r="R19" s="31"/>
    </row>
    <row r="20" spans="2:18" x14ac:dyDescent="0.25">
      <c r="B20" s="11">
        <v>12</v>
      </c>
      <c r="C20" s="12" t="s">
        <v>28</v>
      </c>
      <c r="D20" s="13">
        <f>VLOOKUP(C20,Target!$C$3:$D$53,2,0)</f>
        <v>747.81</v>
      </c>
      <c r="E20" s="14">
        <v>642</v>
      </c>
      <c r="F20" s="13">
        <v>2.34</v>
      </c>
      <c r="G20" s="14">
        <v>7232</v>
      </c>
      <c r="H20" s="13">
        <v>136.04</v>
      </c>
      <c r="I20" s="14">
        <v>1110</v>
      </c>
      <c r="J20" s="13">
        <v>89.41</v>
      </c>
      <c r="K20" s="33">
        <v>1</v>
      </c>
      <c r="L20" s="13">
        <v>0.2</v>
      </c>
      <c r="M20" s="35">
        <f t="shared" si="0"/>
        <v>8985</v>
      </c>
      <c r="N20" s="15">
        <f t="shared" si="1"/>
        <v>227.98999999999998</v>
      </c>
      <c r="O20" s="32">
        <f t="shared" si="2"/>
        <v>0.30487690723579519</v>
      </c>
      <c r="R20" s="31"/>
    </row>
    <row r="21" spans="2:18" x14ac:dyDescent="0.25">
      <c r="B21" s="11">
        <v>13</v>
      </c>
      <c r="C21" s="12" t="s">
        <v>38</v>
      </c>
      <c r="D21" s="13">
        <f>VLOOKUP(C21,Target!$C$3:$D$53,2,0)</f>
        <v>768</v>
      </c>
      <c r="E21" s="14">
        <v>2921</v>
      </c>
      <c r="F21" s="13">
        <v>10.34</v>
      </c>
      <c r="G21" s="14">
        <v>4159</v>
      </c>
      <c r="H21" s="13">
        <v>71.099999999999994</v>
      </c>
      <c r="I21" s="14">
        <v>725</v>
      </c>
      <c r="J21" s="13">
        <v>57.52</v>
      </c>
      <c r="K21" s="33">
        <v>30</v>
      </c>
      <c r="L21" s="13">
        <v>4.59</v>
      </c>
      <c r="M21" s="35">
        <f t="shared" si="0"/>
        <v>7835</v>
      </c>
      <c r="N21" s="15">
        <f t="shared" si="1"/>
        <v>143.55000000000001</v>
      </c>
      <c r="O21" s="32">
        <f t="shared" si="2"/>
        <v>0.18691406250000001</v>
      </c>
    </row>
    <row r="22" spans="2:18" x14ac:dyDescent="0.25">
      <c r="B22" s="11">
        <v>14</v>
      </c>
      <c r="C22" s="12" t="s">
        <v>44</v>
      </c>
      <c r="D22" s="13">
        <f>VLOOKUP(C22,Target!$C$3:$D$53,2,0)</f>
        <v>570</v>
      </c>
      <c r="E22" s="14">
        <v>14504</v>
      </c>
      <c r="F22" s="13">
        <v>58.98</v>
      </c>
      <c r="G22" s="14">
        <v>13025</v>
      </c>
      <c r="H22" s="13">
        <v>125.41</v>
      </c>
      <c r="I22" s="14">
        <v>1</v>
      </c>
      <c r="J22" s="13">
        <v>0.08</v>
      </c>
      <c r="K22" s="33">
        <v>0</v>
      </c>
      <c r="L22" s="13">
        <v>0</v>
      </c>
      <c r="M22" s="35">
        <f t="shared" si="0"/>
        <v>27530</v>
      </c>
      <c r="N22" s="15">
        <f t="shared" si="1"/>
        <v>184.47</v>
      </c>
      <c r="O22" s="32">
        <f t="shared" si="2"/>
        <v>0.32363157894736844</v>
      </c>
    </row>
    <row r="23" spans="2:18" x14ac:dyDescent="0.25">
      <c r="B23" s="11">
        <v>15</v>
      </c>
      <c r="C23" s="12" t="s">
        <v>42</v>
      </c>
      <c r="D23" s="13">
        <f>VLOOKUP(C23,Target!$C$3:$D$53,2,0)</f>
        <v>99</v>
      </c>
      <c r="E23" s="14">
        <v>994</v>
      </c>
      <c r="F23" s="13">
        <v>3.81</v>
      </c>
      <c r="G23" s="14">
        <v>1492</v>
      </c>
      <c r="H23" s="13">
        <v>9.85</v>
      </c>
      <c r="I23" s="14">
        <v>0</v>
      </c>
      <c r="J23" s="13">
        <v>0</v>
      </c>
      <c r="K23" s="33">
        <v>0</v>
      </c>
      <c r="L23" s="13">
        <v>0</v>
      </c>
      <c r="M23" s="35">
        <f t="shared" si="0"/>
        <v>2486</v>
      </c>
      <c r="N23" s="15">
        <f t="shared" si="1"/>
        <v>13.66</v>
      </c>
      <c r="O23" s="32">
        <f t="shared" si="2"/>
        <v>0.13797979797979798</v>
      </c>
    </row>
    <row r="24" spans="2:18" x14ac:dyDescent="0.25">
      <c r="B24" s="11">
        <v>16</v>
      </c>
      <c r="C24" s="12" t="s">
        <v>54</v>
      </c>
      <c r="D24" s="13">
        <f>VLOOKUP(C24,Target!$C$3:$D$53,2,0)</f>
        <v>25</v>
      </c>
      <c r="E24" s="14">
        <v>0</v>
      </c>
      <c r="F24" s="13">
        <v>0</v>
      </c>
      <c r="G24" s="14">
        <v>0</v>
      </c>
      <c r="H24" s="13">
        <v>0</v>
      </c>
      <c r="I24" s="14">
        <v>0</v>
      </c>
      <c r="J24" s="13">
        <v>0</v>
      </c>
      <c r="K24" s="33">
        <v>0</v>
      </c>
      <c r="L24" s="13">
        <v>0</v>
      </c>
      <c r="M24" s="35">
        <f t="shared" si="0"/>
        <v>0</v>
      </c>
      <c r="N24" s="15">
        <f t="shared" si="1"/>
        <v>0</v>
      </c>
      <c r="O24" s="32">
        <f t="shared" si="2"/>
        <v>0</v>
      </c>
    </row>
    <row r="25" spans="2:18" x14ac:dyDescent="0.25">
      <c r="B25" s="11">
        <v>17</v>
      </c>
      <c r="C25" s="16" t="s">
        <v>31</v>
      </c>
      <c r="D25" s="13">
        <f>VLOOKUP(C25,Target!$C$3:$D$53,2,0)</f>
        <v>53.21</v>
      </c>
      <c r="E25" s="14">
        <v>2</v>
      </c>
      <c r="F25" s="13">
        <v>0</v>
      </c>
      <c r="G25" s="14">
        <v>7</v>
      </c>
      <c r="H25" s="13">
        <v>0.19</v>
      </c>
      <c r="I25" s="14">
        <v>7</v>
      </c>
      <c r="J25" s="13">
        <v>0.46</v>
      </c>
      <c r="K25" s="33">
        <v>0</v>
      </c>
      <c r="L25" s="13">
        <v>0</v>
      </c>
      <c r="M25" s="35">
        <f t="shared" si="0"/>
        <v>16</v>
      </c>
      <c r="N25" s="15">
        <f t="shared" si="1"/>
        <v>0.65</v>
      </c>
      <c r="O25" s="32">
        <f t="shared" si="2"/>
        <v>1.2215748919376058E-2</v>
      </c>
    </row>
    <row r="26" spans="2:18" x14ac:dyDescent="0.25">
      <c r="B26" s="11">
        <v>18</v>
      </c>
      <c r="C26" s="16" t="s">
        <v>41</v>
      </c>
      <c r="D26" s="13">
        <f>VLOOKUP(C26,Target!$C$3:$D$53,2,0)</f>
        <v>1671.08</v>
      </c>
      <c r="E26" s="14">
        <v>1145</v>
      </c>
      <c r="F26" s="13">
        <v>4.7300000000000004</v>
      </c>
      <c r="G26" s="14">
        <v>6337</v>
      </c>
      <c r="H26" s="13">
        <v>152.41999999999999</v>
      </c>
      <c r="I26" s="14">
        <v>2863</v>
      </c>
      <c r="J26" s="13">
        <v>214.01</v>
      </c>
      <c r="K26" s="33">
        <v>36</v>
      </c>
      <c r="L26" s="13">
        <v>5.14</v>
      </c>
      <c r="M26" s="35">
        <f t="shared" si="0"/>
        <v>10381</v>
      </c>
      <c r="N26" s="15">
        <f t="shared" si="1"/>
        <v>376.29999999999995</v>
      </c>
      <c r="O26" s="32">
        <f t="shared" si="2"/>
        <v>0.22518371352658159</v>
      </c>
    </row>
    <row r="27" spans="2:18" x14ac:dyDescent="0.25">
      <c r="B27" s="11">
        <v>19</v>
      </c>
      <c r="C27" s="16" t="s">
        <v>37</v>
      </c>
      <c r="D27" s="13">
        <f>VLOOKUP(C27,Target!$C$3:$D$53,2,0)</f>
        <v>2239.44</v>
      </c>
      <c r="E27" s="14">
        <v>345</v>
      </c>
      <c r="F27" s="13">
        <v>1.35</v>
      </c>
      <c r="G27" s="14">
        <v>15037</v>
      </c>
      <c r="H27" s="13">
        <v>367.37</v>
      </c>
      <c r="I27" s="14">
        <v>4782</v>
      </c>
      <c r="J27" s="13">
        <v>315.2</v>
      </c>
      <c r="K27" s="33">
        <v>397</v>
      </c>
      <c r="L27" s="13">
        <v>52.16</v>
      </c>
      <c r="M27" s="35">
        <f t="shared" si="0"/>
        <v>20561</v>
      </c>
      <c r="N27" s="15">
        <f t="shared" si="1"/>
        <v>736.08</v>
      </c>
      <c r="O27" s="32">
        <f t="shared" si="2"/>
        <v>0.32868931518593936</v>
      </c>
    </row>
    <row r="28" spans="2:18" x14ac:dyDescent="0.25">
      <c r="B28" s="11">
        <v>20</v>
      </c>
      <c r="C28" s="12" t="s">
        <v>55</v>
      </c>
      <c r="D28" s="13">
        <f>VLOOKUP(C28,Target!$C$3:$D$53,2,0)</f>
        <v>374.33</v>
      </c>
      <c r="E28" s="14">
        <v>30</v>
      </c>
      <c r="F28" s="13">
        <v>0.13</v>
      </c>
      <c r="G28" s="14">
        <v>307</v>
      </c>
      <c r="H28" s="13">
        <v>9.8699999999999992</v>
      </c>
      <c r="I28" s="14">
        <v>477</v>
      </c>
      <c r="J28" s="13">
        <v>38.659999999999997</v>
      </c>
      <c r="K28" s="33">
        <v>10</v>
      </c>
      <c r="L28" s="13">
        <v>1.84</v>
      </c>
      <c r="M28" s="35">
        <f t="shared" si="0"/>
        <v>824</v>
      </c>
      <c r="N28" s="15">
        <f t="shared" si="1"/>
        <v>50.5</v>
      </c>
      <c r="O28" s="32">
        <f t="shared" si="2"/>
        <v>0.13490770176047873</v>
      </c>
    </row>
    <row r="29" spans="2:18" x14ac:dyDescent="0.25">
      <c r="B29" s="11">
        <v>21</v>
      </c>
      <c r="C29" s="12" t="s">
        <v>56</v>
      </c>
      <c r="D29" s="13">
        <f>VLOOKUP(C29,Target!$C$3:$D$53,2,0)</f>
        <v>1061</v>
      </c>
      <c r="E29" s="14">
        <v>2635</v>
      </c>
      <c r="F29" s="13">
        <v>10.45</v>
      </c>
      <c r="G29" s="14">
        <v>9552</v>
      </c>
      <c r="H29" s="13">
        <v>148.97999999999999</v>
      </c>
      <c r="I29" s="14">
        <v>970</v>
      </c>
      <c r="J29" s="13">
        <v>61.78</v>
      </c>
      <c r="K29" s="33">
        <v>0</v>
      </c>
      <c r="L29" s="13">
        <v>0</v>
      </c>
      <c r="M29" s="35">
        <f t="shared" si="0"/>
        <v>13157</v>
      </c>
      <c r="N29" s="15">
        <f t="shared" si="1"/>
        <v>221.20999999999998</v>
      </c>
      <c r="O29" s="32">
        <f t="shared" si="2"/>
        <v>0.20849198868991514</v>
      </c>
    </row>
    <row r="30" spans="2:18" x14ac:dyDescent="0.25">
      <c r="B30" s="11">
        <v>22</v>
      </c>
      <c r="C30" s="12" t="s">
        <v>39</v>
      </c>
      <c r="D30" s="13">
        <f>VLOOKUP(C30,Target!$C$3:$D$53,2,0)</f>
        <v>320.14</v>
      </c>
      <c r="E30" s="14">
        <v>2350</v>
      </c>
      <c r="F30" s="13">
        <v>8.5399999999999991</v>
      </c>
      <c r="G30" s="14">
        <v>1438</v>
      </c>
      <c r="H30" s="13">
        <v>20.45</v>
      </c>
      <c r="I30" s="14">
        <v>170</v>
      </c>
      <c r="J30" s="13">
        <v>10.130000000000001</v>
      </c>
      <c r="K30" s="33">
        <v>0</v>
      </c>
      <c r="L30" s="13">
        <v>0</v>
      </c>
      <c r="M30" s="35">
        <f t="shared" si="0"/>
        <v>3958</v>
      </c>
      <c r="N30" s="15">
        <f t="shared" si="1"/>
        <v>39.119999999999997</v>
      </c>
      <c r="O30" s="32">
        <f t="shared" si="2"/>
        <v>0.12219653901418129</v>
      </c>
    </row>
    <row r="31" spans="2:18" x14ac:dyDescent="0.25">
      <c r="B31" s="11">
        <v>23</v>
      </c>
      <c r="C31" s="12" t="s">
        <v>32</v>
      </c>
      <c r="D31" s="13">
        <f>VLOOKUP(C31,Target!$C$3:$D$53,2,0)</f>
        <v>5.5</v>
      </c>
      <c r="E31" s="14">
        <v>0</v>
      </c>
      <c r="F31" s="13">
        <v>0</v>
      </c>
      <c r="G31" s="14">
        <v>0</v>
      </c>
      <c r="H31" s="13">
        <v>0</v>
      </c>
      <c r="I31" s="14">
        <v>0</v>
      </c>
      <c r="J31" s="13">
        <v>0</v>
      </c>
      <c r="K31" s="33">
        <v>0</v>
      </c>
      <c r="L31" s="13">
        <v>0</v>
      </c>
      <c r="M31" s="35">
        <f t="shared" si="0"/>
        <v>0</v>
      </c>
      <c r="N31" s="15">
        <f t="shared" si="1"/>
        <v>0</v>
      </c>
      <c r="O31" s="32">
        <f t="shared" si="2"/>
        <v>0</v>
      </c>
    </row>
    <row r="32" spans="2:18" x14ac:dyDescent="0.25">
      <c r="B32" s="11">
        <v>24</v>
      </c>
      <c r="C32" s="12" t="s">
        <v>33</v>
      </c>
      <c r="D32" s="13">
        <f>VLOOKUP(C32,Target!$C$3:$D$53,2,0)</f>
        <v>88.98</v>
      </c>
      <c r="E32" s="14">
        <v>0</v>
      </c>
      <c r="F32" s="13">
        <v>0</v>
      </c>
      <c r="G32" s="14">
        <v>6</v>
      </c>
      <c r="H32" s="13">
        <v>0.05</v>
      </c>
      <c r="I32" s="14">
        <v>6</v>
      </c>
      <c r="J32" s="13">
        <v>0.26</v>
      </c>
      <c r="K32" s="33">
        <v>0</v>
      </c>
      <c r="L32" s="13">
        <v>0</v>
      </c>
      <c r="M32" s="35">
        <f t="shared" si="0"/>
        <v>12</v>
      </c>
      <c r="N32" s="15">
        <f t="shared" si="1"/>
        <v>0.31</v>
      </c>
      <c r="O32" s="32">
        <f t="shared" si="2"/>
        <v>3.4839289728028767E-3</v>
      </c>
    </row>
    <row r="33" spans="2:15" x14ac:dyDescent="0.25">
      <c r="B33" s="11">
        <v>25</v>
      </c>
      <c r="C33" s="12" t="s">
        <v>57</v>
      </c>
      <c r="D33" s="13">
        <f>VLOOKUP(C33,Target!$C$3:$D$53,2,0)</f>
        <v>39.159999999999997</v>
      </c>
      <c r="E33" s="14">
        <v>0</v>
      </c>
      <c r="F33" s="13">
        <v>0</v>
      </c>
      <c r="G33" s="14">
        <v>0</v>
      </c>
      <c r="H33" s="13">
        <v>0</v>
      </c>
      <c r="I33" s="14">
        <v>3</v>
      </c>
      <c r="J33" s="13">
        <v>0.2</v>
      </c>
      <c r="K33" s="33">
        <v>0</v>
      </c>
      <c r="L33" s="13">
        <v>0</v>
      </c>
      <c r="M33" s="35">
        <f t="shared" si="0"/>
        <v>3</v>
      </c>
      <c r="N33" s="15">
        <f t="shared" si="1"/>
        <v>0.2</v>
      </c>
      <c r="O33" s="32">
        <f t="shared" si="2"/>
        <v>5.107252298263535E-3</v>
      </c>
    </row>
    <row r="34" spans="2:15" x14ac:dyDescent="0.25">
      <c r="B34" s="11">
        <v>26</v>
      </c>
      <c r="C34" s="12" t="s">
        <v>43</v>
      </c>
      <c r="D34" s="13">
        <f>VLOOKUP(C34,Target!$C$3:$D$53,2,0)</f>
        <v>116</v>
      </c>
      <c r="E34" s="14">
        <v>1593</v>
      </c>
      <c r="F34" s="13">
        <v>6.53</v>
      </c>
      <c r="G34" s="14">
        <v>941</v>
      </c>
      <c r="H34" s="13">
        <v>4.8</v>
      </c>
      <c r="I34" s="14">
        <v>0</v>
      </c>
      <c r="J34" s="13">
        <v>0</v>
      </c>
      <c r="K34" s="33">
        <v>0</v>
      </c>
      <c r="L34" s="13">
        <v>0</v>
      </c>
      <c r="M34" s="35">
        <f t="shared" si="0"/>
        <v>2534</v>
      </c>
      <c r="N34" s="15">
        <f t="shared" si="1"/>
        <v>11.33</v>
      </c>
      <c r="O34" s="32">
        <f t="shared" si="2"/>
        <v>9.7672413793103444E-2</v>
      </c>
    </row>
    <row r="35" spans="2:15" x14ac:dyDescent="0.25">
      <c r="B35" s="11">
        <v>27</v>
      </c>
      <c r="C35" s="12" t="s">
        <v>34</v>
      </c>
      <c r="D35" s="13">
        <f>VLOOKUP(C35,Target!$C$3:$D$53,2,0)</f>
        <v>34.590000000000003</v>
      </c>
      <c r="E35" s="14">
        <v>4063</v>
      </c>
      <c r="F35" s="13">
        <v>18.09</v>
      </c>
      <c r="G35" s="14">
        <v>2734</v>
      </c>
      <c r="H35" s="13">
        <v>17.22</v>
      </c>
      <c r="I35" s="14">
        <v>8</v>
      </c>
      <c r="J35" s="13">
        <v>0.45</v>
      </c>
      <c r="K35" s="33">
        <v>0</v>
      </c>
      <c r="L35" s="13">
        <v>0</v>
      </c>
      <c r="M35" s="35">
        <f t="shared" si="0"/>
        <v>6805</v>
      </c>
      <c r="N35" s="15">
        <f t="shared" si="1"/>
        <v>35.760000000000005</v>
      </c>
      <c r="O35" s="32">
        <f t="shared" si="2"/>
        <v>1.0338248048568952</v>
      </c>
    </row>
    <row r="36" spans="2:15" x14ac:dyDescent="0.25">
      <c r="B36" s="11">
        <v>28</v>
      </c>
      <c r="C36" s="12" t="s">
        <v>35</v>
      </c>
      <c r="D36" s="13">
        <f>VLOOKUP(C36,Target!$C$3:$D$53,2,0)</f>
        <v>72</v>
      </c>
      <c r="E36" s="14">
        <v>0</v>
      </c>
      <c r="F36" s="13">
        <v>0</v>
      </c>
      <c r="G36" s="14">
        <v>3</v>
      </c>
      <c r="H36" s="13">
        <v>0.08</v>
      </c>
      <c r="I36" s="14">
        <v>2</v>
      </c>
      <c r="J36" s="13">
        <v>0.17</v>
      </c>
      <c r="K36" s="33">
        <v>0</v>
      </c>
      <c r="L36" s="13">
        <v>0</v>
      </c>
      <c r="M36" s="35">
        <f t="shared" si="0"/>
        <v>5</v>
      </c>
      <c r="N36" s="15">
        <f t="shared" si="1"/>
        <v>0.25</v>
      </c>
      <c r="O36" s="32">
        <f t="shared" si="2"/>
        <v>3.472222222222222E-3</v>
      </c>
    </row>
    <row r="37" spans="2:15" x14ac:dyDescent="0.25">
      <c r="B37" s="11">
        <v>29</v>
      </c>
      <c r="C37" s="12" t="s">
        <v>36</v>
      </c>
      <c r="D37" s="13">
        <v>0</v>
      </c>
      <c r="E37" s="14">
        <v>0</v>
      </c>
      <c r="F37" s="13">
        <v>0</v>
      </c>
      <c r="G37" s="14">
        <v>0</v>
      </c>
      <c r="H37" s="13">
        <v>0</v>
      </c>
      <c r="I37" s="14">
        <v>0</v>
      </c>
      <c r="J37" s="13">
        <v>0</v>
      </c>
      <c r="K37" s="33">
        <v>0</v>
      </c>
      <c r="L37" s="13">
        <v>0</v>
      </c>
      <c r="M37" s="35">
        <f t="shared" si="0"/>
        <v>0</v>
      </c>
      <c r="N37" s="15">
        <f t="shared" si="1"/>
        <v>0</v>
      </c>
      <c r="O37" s="32" t="e">
        <f t="shared" si="2"/>
        <v>#DIV/0!</v>
      </c>
    </row>
    <row r="38" spans="2:15" x14ac:dyDescent="0.25">
      <c r="B38" s="11">
        <v>30</v>
      </c>
      <c r="C38" s="12" t="s">
        <v>40</v>
      </c>
      <c r="D38" s="13">
        <f>VLOOKUP(C38,Target!$C$3:$D$53,2,0)</f>
        <v>198</v>
      </c>
      <c r="E38" s="14">
        <v>1600</v>
      </c>
      <c r="F38" s="13">
        <v>7.24</v>
      </c>
      <c r="G38" s="14">
        <v>1279</v>
      </c>
      <c r="H38" s="13">
        <v>16.61</v>
      </c>
      <c r="I38" s="14">
        <v>361</v>
      </c>
      <c r="J38" s="13">
        <v>25.69</v>
      </c>
      <c r="K38" s="33">
        <v>0</v>
      </c>
      <c r="L38" s="13">
        <v>0</v>
      </c>
      <c r="M38" s="35">
        <f t="shared" si="0"/>
        <v>3240</v>
      </c>
      <c r="N38" s="15">
        <f t="shared" si="1"/>
        <v>49.540000000000006</v>
      </c>
      <c r="O38" s="32">
        <f t="shared" si="2"/>
        <v>0.25020202020202026</v>
      </c>
    </row>
    <row r="39" spans="2:15" x14ac:dyDescent="0.25">
      <c r="B39" s="11">
        <v>31</v>
      </c>
      <c r="C39" s="12" t="s">
        <v>102</v>
      </c>
      <c r="D39" s="13" t="e">
        <f>VLOOKUP(C39,Target!$C$3:$D$53,2,0)</f>
        <v>#N/A</v>
      </c>
      <c r="E39" s="14">
        <v>1262</v>
      </c>
      <c r="F39" s="13">
        <v>4.49</v>
      </c>
      <c r="G39" s="14">
        <v>16551</v>
      </c>
      <c r="H39" s="13">
        <v>231.84</v>
      </c>
      <c r="I39" s="14">
        <v>792</v>
      </c>
      <c r="J39" s="13">
        <v>29.23</v>
      </c>
      <c r="K39" s="33">
        <v>0</v>
      </c>
      <c r="L39" s="13">
        <v>0</v>
      </c>
      <c r="M39" s="35">
        <f t="shared" si="0"/>
        <v>18605</v>
      </c>
      <c r="N39" s="15">
        <f t="shared" si="1"/>
        <v>265.56</v>
      </c>
      <c r="O39" s="32" t="e">
        <f t="shared" si="2"/>
        <v>#N/A</v>
      </c>
    </row>
    <row r="40" spans="2:15" x14ac:dyDescent="0.25">
      <c r="B40" s="11">
        <v>33</v>
      </c>
      <c r="C40" s="12" t="s">
        <v>65</v>
      </c>
      <c r="D40" s="13">
        <f>VLOOKUP(C40,Target!$C$3:$D$53,2,0)</f>
        <v>1000</v>
      </c>
      <c r="E40" s="14">
        <v>12955</v>
      </c>
      <c r="F40" s="13">
        <v>56.47</v>
      </c>
      <c r="G40" s="14">
        <v>24224</v>
      </c>
      <c r="H40" s="13">
        <v>190.96</v>
      </c>
      <c r="I40" s="14">
        <v>1863</v>
      </c>
      <c r="J40" s="13">
        <v>126.51</v>
      </c>
      <c r="K40" s="33">
        <v>0</v>
      </c>
      <c r="L40" s="13">
        <v>0</v>
      </c>
      <c r="M40" s="35">
        <f t="shared" si="0"/>
        <v>39042</v>
      </c>
      <c r="N40" s="15">
        <f t="shared" si="1"/>
        <v>373.94</v>
      </c>
      <c r="O40" s="32">
        <f t="shared" si="2"/>
        <v>0.37393999999999999</v>
      </c>
    </row>
    <row r="41" spans="2:15" x14ac:dyDescent="0.25">
      <c r="B41" s="11">
        <v>34</v>
      </c>
      <c r="C41" s="12" t="s">
        <v>64</v>
      </c>
      <c r="D41" s="13">
        <f>VLOOKUP(C41,Target!$C$3:$D$53,2,0)</f>
        <v>202</v>
      </c>
      <c r="E41" s="14">
        <v>1274</v>
      </c>
      <c r="F41" s="13">
        <v>5.44</v>
      </c>
      <c r="G41" s="14">
        <v>1912</v>
      </c>
      <c r="H41" s="13">
        <v>12.68</v>
      </c>
      <c r="I41" s="14">
        <v>0</v>
      </c>
      <c r="J41" s="13">
        <v>0</v>
      </c>
      <c r="K41" s="33">
        <v>0</v>
      </c>
      <c r="L41" s="13">
        <v>0</v>
      </c>
      <c r="M41" s="35">
        <f t="shared" si="0"/>
        <v>3186</v>
      </c>
      <c r="N41" s="15">
        <f t="shared" si="1"/>
        <v>18.12</v>
      </c>
      <c r="O41" s="32">
        <f t="shared" si="2"/>
        <v>8.9702970297029713E-2</v>
      </c>
    </row>
    <row r="42" spans="2:15" x14ac:dyDescent="0.25">
      <c r="B42" s="11">
        <v>35</v>
      </c>
      <c r="C42" s="12" t="s">
        <v>66</v>
      </c>
      <c r="D42" s="13">
        <f>VLOOKUP(C42,Target!$C$3:$D$53,2,0)</f>
        <v>1.91</v>
      </c>
      <c r="E42" s="14">
        <v>151</v>
      </c>
      <c r="F42" s="13">
        <v>0.61</v>
      </c>
      <c r="G42" s="14">
        <v>4</v>
      </c>
      <c r="H42" s="13">
        <v>0.03</v>
      </c>
      <c r="I42" s="14">
        <v>0</v>
      </c>
      <c r="J42" s="13">
        <v>0</v>
      </c>
      <c r="K42" s="33">
        <v>0</v>
      </c>
      <c r="L42" s="13">
        <v>0</v>
      </c>
      <c r="M42" s="35">
        <f t="shared" si="0"/>
        <v>155</v>
      </c>
      <c r="N42" s="15">
        <f t="shared" si="1"/>
        <v>0.64</v>
      </c>
      <c r="O42" s="32">
        <f t="shared" si="2"/>
        <v>0.33507853403141363</v>
      </c>
    </row>
    <row r="43" spans="2:15" x14ac:dyDescent="0.25">
      <c r="B43" s="11">
        <v>36</v>
      </c>
      <c r="C43" s="12" t="s">
        <v>63</v>
      </c>
      <c r="D43" s="13">
        <f>VLOOKUP(C43,Target!$C$3:$D$53,2,0)</f>
        <v>13</v>
      </c>
      <c r="E43" s="14">
        <v>19</v>
      </c>
      <c r="F43" s="13">
        <v>0.09</v>
      </c>
      <c r="G43" s="14">
        <v>5558</v>
      </c>
      <c r="H43" s="13">
        <v>41.75</v>
      </c>
      <c r="I43" s="14">
        <v>0</v>
      </c>
      <c r="J43" s="13">
        <v>0</v>
      </c>
      <c r="K43" s="33">
        <v>0</v>
      </c>
      <c r="L43" s="13">
        <v>0</v>
      </c>
      <c r="M43" s="35">
        <f t="shared" si="0"/>
        <v>5577</v>
      </c>
      <c r="N43" s="15">
        <f t="shared" si="1"/>
        <v>41.84</v>
      </c>
      <c r="O43" s="32">
        <f t="shared" si="2"/>
        <v>3.2184615384615389</v>
      </c>
    </row>
    <row r="44" spans="2:15" x14ac:dyDescent="0.25">
      <c r="B44" s="11">
        <v>37</v>
      </c>
      <c r="C44" s="12" t="s">
        <v>62</v>
      </c>
      <c r="D44" s="13">
        <f>VLOOKUP(C44,Target!$C$3:$D$53,2,0)</f>
        <v>876.04</v>
      </c>
      <c r="E44" s="14">
        <v>7819</v>
      </c>
      <c r="F44" s="13">
        <v>33.299999999999997</v>
      </c>
      <c r="G44" s="14">
        <v>9853</v>
      </c>
      <c r="H44" s="13">
        <v>76.63</v>
      </c>
      <c r="I44" s="14">
        <v>0</v>
      </c>
      <c r="J44" s="13">
        <v>0</v>
      </c>
      <c r="K44" s="33">
        <v>0</v>
      </c>
      <c r="L44" s="13">
        <v>0</v>
      </c>
      <c r="M44" s="35">
        <f t="shared" si="0"/>
        <v>17672</v>
      </c>
      <c r="N44" s="15">
        <f t="shared" si="1"/>
        <v>109.92999999999999</v>
      </c>
      <c r="O44" s="32">
        <f t="shared" si="2"/>
        <v>0.12548513766494682</v>
      </c>
    </row>
    <row r="45" spans="2:15" x14ac:dyDescent="0.25">
      <c r="B45" s="11">
        <v>38</v>
      </c>
      <c r="C45" s="12" t="s">
        <v>82</v>
      </c>
      <c r="D45" s="13">
        <f>VLOOKUP(C45,Target!$C$3:$D$53,2,0)</f>
        <v>120.75</v>
      </c>
      <c r="E45" s="14">
        <v>0</v>
      </c>
      <c r="F45" s="13">
        <v>0</v>
      </c>
      <c r="G45" s="14">
        <v>0</v>
      </c>
      <c r="H45" s="13">
        <v>0</v>
      </c>
      <c r="I45" s="14">
        <v>0</v>
      </c>
      <c r="J45" s="13">
        <v>0</v>
      </c>
      <c r="K45" s="33">
        <v>0</v>
      </c>
      <c r="L45" s="13">
        <v>0</v>
      </c>
      <c r="M45" s="35">
        <f t="shared" si="0"/>
        <v>0</v>
      </c>
      <c r="N45" s="15">
        <f t="shared" si="1"/>
        <v>0</v>
      </c>
      <c r="O45" s="32">
        <f t="shared" si="2"/>
        <v>0</v>
      </c>
    </row>
    <row r="46" spans="2:15" x14ac:dyDescent="0.25">
      <c r="B46" s="11">
        <v>39</v>
      </c>
      <c r="C46" s="12" t="s">
        <v>86</v>
      </c>
      <c r="D46" s="13">
        <f>VLOOKUP(C46,Target!$C$3:$D$53,2,0)</f>
        <v>511</v>
      </c>
      <c r="E46" s="14">
        <v>4</v>
      </c>
      <c r="F46" s="13">
        <v>0.02</v>
      </c>
      <c r="G46" s="14">
        <v>14563</v>
      </c>
      <c r="H46" s="13">
        <v>99.39</v>
      </c>
      <c r="I46" s="14">
        <v>21</v>
      </c>
      <c r="J46" s="13">
        <v>1.61</v>
      </c>
      <c r="K46" s="33">
        <v>0</v>
      </c>
      <c r="L46" s="13">
        <v>0</v>
      </c>
      <c r="M46" s="35">
        <f t="shared" si="0"/>
        <v>14588</v>
      </c>
      <c r="N46" s="15">
        <f t="shared" si="1"/>
        <v>101.02</v>
      </c>
      <c r="O46" s="32"/>
    </row>
    <row r="47" spans="2:15" x14ac:dyDescent="0.25">
      <c r="B47" s="19"/>
      <c r="C47" s="20" t="s">
        <v>58</v>
      </c>
      <c r="D47" s="17" t="e">
        <f t="shared" ref="D47:N47" si="3">SUM(D9:D46)</f>
        <v>#N/A</v>
      </c>
      <c r="E47" s="21">
        <f t="shared" si="3"/>
        <v>62265</v>
      </c>
      <c r="F47" s="21">
        <f t="shared" si="3"/>
        <v>253.07000000000002</v>
      </c>
      <c r="G47" s="21">
        <f t="shared" si="3"/>
        <v>152059</v>
      </c>
      <c r="H47" s="21">
        <f t="shared" si="3"/>
        <v>2044.07</v>
      </c>
      <c r="I47" s="21">
        <f t="shared" si="3"/>
        <v>19683</v>
      </c>
      <c r="J47" s="21">
        <f t="shared" si="3"/>
        <v>1654.4600000000005</v>
      </c>
      <c r="K47" s="21">
        <f t="shared" si="3"/>
        <v>593</v>
      </c>
      <c r="L47" s="21">
        <f t="shared" si="3"/>
        <v>83.55</v>
      </c>
      <c r="M47" s="21">
        <f t="shared" si="3"/>
        <v>234600</v>
      </c>
      <c r="N47" s="22">
        <f t="shared" si="3"/>
        <v>4035.1499999999996</v>
      </c>
      <c r="O47" s="32" t="e">
        <f t="shared" si="2"/>
        <v>#N/A</v>
      </c>
    </row>
    <row r="48" spans="2:15" x14ac:dyDescent="0.25">
      <c r="B48" s="23" t="s">
        <v>59</v>
      </c>
      <c r="C48" s="20" t="s">
        <v>60</v>
      </c>
      <c r="D48" s="13">
        <f>VLOOKUP(C48,Target!C43:D93,2,0)</f>
        <v>3433.0499999999997</v>
      </c>
      <c r="E48" s="14">
        <v>55858</v>
      </c>
      <c r="F48" s="13">
        <v>229.26</v>
      </c>
      <c r="G48" s="14">
        <v>76216</v>
      </c>
      <c r="H48" s="13">
        <v>585.30999999999995</v>
      </c>
      <c r="I48" s="14">
        <v>144</v>
      </c>
      <c r="J48" s="13">
        <v>10.61</v>
      </c>
      <c r="K48" s="33">
        <v>0</v>
      </c>
      <c r="L48" s="13">
        <v>0</v>
      </c>
      <c r="M48" s="35">
        <f t="shared" ref="M48" si="4">E48+G48+I48+K48</f>
        <v>132218</v>
      </c>
      <c r="N48" s="15">
        <f t="shared" ref="N48" si="5">F48+H48+J48+L48</f>
        <v>825.18</v>
      </c>
      <c r="O48" s="32">
        <f t="shared" si="2"/>
        <v>0.24036352514527898</v>
      </c>
    </row>
    <row r="49" spans="2:15" x14ac:dyDescent="0.25">
      <c r="B49" s="19"/>
      <c r="C49" s="26" t="s">
        <v>58</v>
      </c>
      <c r="D49" s="25">
        <f t="shared" ref="D49:N49" si="6">SUM(D48:D48)</f>
        <v>3433.0499999999997</v>
      </c>
      <c r="E49" s="24">
        <f t="shared" si="6"/>
        <v>55858</v>
      </c>
      <c r="F49" s="25">
        <f t="shared" si="6"/>
        <v>229.26</v>
      </c>
      <c r="G49" s="24">
        <f t="shared" si="6"/>
        <v>76216</v>
      </c>
      <c r="H49" s="25">
        <f t="shared" si="6"/>
        <v>585.30999999999995</v>
      </c>
      <c r="I49" s="24">
        <f t="shared" si="6"/>
        <v>144</v>
      </c>
      <c r="J49" s="25">
        <f t="shared" si="6"/>
        <v>10.61</v>
      </c>
      <c r="K49" s="34">
        <f t="shared" si="6"/>
        <v>0</v>
      </c>
      <c r="L49" s="25">
        <f t="shared" si="6"/>
        <v>0</v>
      </c>
      <c r="M49" s="24">
        <f t="shared" si="6"/>
        <v>132218</v>
      </c>
      <c r="N49" s="25">
        <f t="shared" si="6"/>
        <v>825.18</v>
      </c>
      <c r="O49" s="32">
        <f t="shared" si="2"/>
        <v>0.24036352514527898</v>
      </c>
    </row>
    <row r="50" spans="2:15" x14ac:dyDescent="0.25">
      <c r="B50" s="27"/>
      <c r="C50" s="28" t="s">
        <v>47</v>
      </c>
      <c r="D50" s="18" t="e">
        <f>D47+D49+#REF!</f>
        <v>#N/A</v>
      </c>
      <c r="E50" s="29">
        <f>E47+E49</f>
        <v>118123</v>
      </c>
      <c r="F50" s="29">
        <f t="shared" ref="F50:L50" si="7">F47+F49</f>
        <v>482.33000000000004</v>
      </c>
      <c r="G50" s="29">
        <f t="shared" si="7"/>
        <v>228275</v>
      </c>
      <c r="H50" s="29">
        <f t="shared" si="7"/>
        <v>2629.38</v>
      </c>
      <c r="I50" s="29">
        <f t="shared" si="7"/>
        <v>19827</v>
      </c>
      <c r="J50" s="29">
        <f t="shared" si="7"/>
        <v>1665.0700000000004</v>
      </c>
      <c r="K50" s="29">
        <f t="shared" si="7"/>
        <v>593</v>
      </c>
      <c r="L50" s="29">
        <f t="shared" si="7"/>
        <v>83.55</v>
      </c>
      <c r="M50" s="29">
        <f>M47+M49</f>
        <v>366818</v>
      </c>
      <c r="N50" s="29">
        <f t="shared" ref="N50" si="8">N47+N49</f>
        <v>4860.33</v>
      </c>
      <c r="O50" s="32" t="e">
        <f t="shared" si="2"/>
        <v>#N/A</v>
      </c>
    </row>
    <row r="51" spans="2:15" x14ac:dyDescent="0.25">
      <c r="B51" t="s">
        <v>87</v>
      </c>
    </row>
  </sheetData>
  <mergeCells count="15">
    <mergeCell ref="B1:N1"/>
    <mergeCell ref="O5:O6"/>
    <mergeCell ref="M5:N6"/>
    <mergeCell ref="C8:N8"/>
    <mergeCell ref="B2:N2"/>
    <mergeCell ref="B3:E3"/>
    <mergeCell ref="J3:N3"/>
    <mergeCell ref="B4:N4"/>
    <mergeCell ref="B5:B7"/>
    <mergeCell ref="C5:C7"/>
    <mergeCell ref="D5:D7"/>
    <mergeCell ref="E5:F6"/>
    <mergeCell ref="G5:H6"/>
    <mergeCell ref="I5:J6"/>
    <mergeCell ref="K5:L6"/>
  </mergeCells>
  <printOptions horizontalCentered="1"/>
  <pageMargins left="0.70866141732283472" right="0.70866141732283472" top="0.54" bottom="0.49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53"/>
  <sheetViews>
    <sheetView topLeftCell="A31" workbookViewId="0">
      <selection activeCell="J49" sqref="J49"/>
    </sheetView>
  </sheetViews>
  <sheetFormatPr defaultRowHeight="15" x14ac:dyDescent="0.25"/>
  <cols>
    <col min="3" max="3" width="45.7109375" bestFit="1" customWidth="1"/>
  </cols>
  <sheetData>
    <row r="2" spans="2:4" x14ac:dyDescent="0.25">
      <c r="C2" t="s">
        <v>89</v>
      </c>
    </row>
    <row r="3" spans="2:4" x14ac:dyDescent="0.25">
      <c r="B3">
        <v>1</v>
      </c>
      <c r="C3" t="s">
        <v>20</v>
      </c>
      <c r="D3">
        <v>3330</v>
      </c>
    </row>
    <row r="4" spans="2:4" x14ac:dyDescent="0.25">
      <c r="B4">
        <v>1</v>
      </c>
      <c r="C4" t="s">
        <v>21</v>
      </c>
      <c r="D4">
        <v>833</v>
      </c>
    </row>
    <row r="5" spans="2:4" x14ac:dyDescent="0.25">
      <c r="B5">
        <v>1</v>
      </c>
      <c r="C5" t="s">
        <v>22</v>
      </c>
      <c r="D5">
        <v>176</v>
      </c>
    </row>
    <row r="6" spans="2:4" x14ac:dyDescent="0.25">
      <c r="B6">
        <v>1</v>
      </c>
      <c r="C6" t="s">
        <v>23</v>
      </c>
      <c r="D6">
        <v>300</v>
      </c>
    </row>
    <row r="7" spans="2:4" x14ac:dyDescent="0.25">
      <c r="B7">
        <v>1</v>
      </c>
      <c r="C7" t="s">
        <v>24</v>
      </c>
      <c r="D7">
        <v>440.64</v>
      </c>
    </row>
    <row r="8" spans="2:4" x14ac:dyDescent="0.25">
      <c r="B8">
        <v>1</v>
      </c>
      <c r="C8" t="s">
        <v>25</v>
      </c>
      <c r="D8">
        <v>197</v>
      </c>
    </row>
    <row r="9" spans="2:4" x14ac:dyDescent="0.25">
      <c r="B9">
        <v>1</v>
      </c>
      <c r="C9" t="s">
        <v>26</v>
      </c>
      <c r="D9">
        <v>106.17</v>
      </c>
    </row>
    <row r="10" spans="2:4" x14ac:dyDescent="0.25">
      <c r="B10">
        <v>1</v>
      </c>
      <c r="C10" t="s">
        <v>29</v>
      </c>
      <c r="D10">
        <v>45</v>
      </c>
    </row>
    <row r="11" spans="2:4" x14ac:dyDescent="0.25">
      <c r="B11">
        <v>1</v>
      </c>
      <c r="C11" t="s">
        <v>27</v>
      </c>
      <c r="D11">
        <v>420</v>
      </c>
    </row>
    <row r="12" spans="2:4" x14ac:dyDescent="0.25">
      <c r="B12">
        <v>1</v>
      </c>
      <c r="C12" t="s">
        <v>19</v>
      </c>
      <c r="D12">
        <v>3324</v>
      </c>
    </row>
    <row r="13" spans="2:4" x14ac:dyDescent="0.25">
      <c r="B13">
        <v>1</v>
      </c>
      <c r="C13" t="s">
        <v>30</v>
      </c>
      <c r="D13">
        <v>107.45</v>
      </c>
    </row>
    <row r="14" spans="2:4" x14ac:dyDescent="0.25">
      <c r="B14">
        <v>1</v>
      </c>
      <c r="C14" t="s">
        <v>28</v>
      </c>
      <c r="D14">
        <v>747.81</v>
      </c>
    </row>
    <row r="15" spans="2:4" x14ac:dyDescent="0.25">
      <c r="B15">
        <v>2</v>
      </c>
      <c r="C15" t="s">
        <v>45</v>
      </c>
      <c r="D15">
        <v>520</v>
      </c>
    </row>
    <row r="16" spans="2:4" x14ac:dyDescent="0.25">
      <c r="B16">
        <v>2</v>
      </c>
      <c r="C16" t="s">
        <v>46</v>
      </c>
      <c r="D16">
        <v>457</v>
      </c>
    </row>
    <row r="17" spans="2:4" x14ac:dyDescent="0.25">
      <c r="B17">
        <v>3</v>
      </c>
      <c r="C17" t="s">
        <v>38</v>
      </c>
      <c r="D17">
        <v>768</v>
      </c>
    </row>
    <row r="18" spans="2:4" x14ac:dyDescent="0.25">
      <c r="B18">
        <v>3</v>
      </c>
      <c r="C18" t="s">
        <v>44</v>
      </c>
      <c r="D18">
        <v>570</v>
      </c>
    </row>
    <row r="19" spans="2:4" x14ac:dyDescent="0.25">
      <c r="B19">
        <v>3</v>
      </c>
      <c r="C19" t="s">
        <v>42</v>
      </c>
      <c r="D19">
        <v>99</v>
      </c>
    </row>
    <row r="20" spans="2:4" x14ac:dyDescent="0.25">
      <c r="B20">
        <v>3</v>
      </c>
      <c r="C20" t="s">
        <v>54</v>
      </c>
      <c r="D20">
        <v>25</v>
      </c>
    </row>
    <row r="21" spans="2:4" x14ac:dyDescent="0.25">
      <c r="B21">
        <v>3</v>
      </c>
      <c r="C21" t="s">
        <v>31</v>
      </c>
      <c r="D21">
        <v>53.21</v>
      </c>
    </row>
    <row r="22" spans="2:4" x14ac:dyDescent="0.25">
      <c r="B22">
        <v>3</v>
      </c>
      <c r="C22" t="s">
        <v>41</v>
      </c>
      <c r="D22">
        <v>1671.08</v>
      </c>
    </row>
    <row r="23" spans="2:4" x14ac:dyDescent="0.25">
      <c r="B23">
        <v>3</v>
      </c>
      <c r="C23" t="s">
        <v>37</v>
      </c>
      <c r="D23">
        <v>2239.44</v>
      </c>
    </row>
    <row r="24" spans="2:4" x14ac:dyDescent="0.25">
      <c r="B24">
        <v>3</v>
      </c>
      <c r="C24" t="s">
        <v>55</v>
      </c>
      <c r="D24">
        <v>374.33</v>
      </c>
    </row>
    <row r="25" spans="2:4" x14ac:dyDescent="0.25">
      <c r="B25">
        <v>3</v>
      </c>
      <c r="C25" t="s">
        <v>56</v>
      </c>
      <c r="D25">
        <v>1061</v>
      </c>
    </row>
    <row r="26" spans="2:4" x14ac:dyDescent="0.25">
      <c r="B26">
        <v>3</v>
      </c>
      <c r="C26" t="s">
        <v>39</v>
      </c>
      <c r="D26">
        <v>320.14</v>
      </c>
    </row>
    <row r="27" spans="2:4" x14ac:dyDescent="0.25">
      <c r="B27">
        <v>3</v>
      </c>
      <c r="C27" t="s">
        <v>32</v>
      </c>
      <c r="D27">
        <v>5.5</v>
      </c>
    </row>
    <row r="28" spans="2:4" x14ac:dyDescent="0.25">
      <c r="B28">
        <v>3</v>
      </c>
      <c r="C28" t="s">
        <v>33</v>
      </c>
      <c r="D28">
        <v>88.98</v>
      </c>
    </row>
    <row r="29" spans="2:4" x14ac:dyDescent="0.25">
      <c r="B29">
        <v>3</v>
      </c>
      <c r="C29" t="s">
        <v>57</v>
      </c>
      <c r="D29">
        <v>39.159999999999997</v>
      </c>
    </row>
    <row r="30" spans="2:4" x14ac:dyDescent="0.25">
      <c r="B30">
        <v>3</v>
      </c>
      <c r="C30" t="s">
        <v>43</v>
      </c>
      <c r="D30">
        <v>116</v>
      </c>
    </row>
    <row r="31" spans="2:4" x14ac:dyDescent="0.25">
      <c r="B31">
        <v>3</v>
      </c>
      <c r="C31" t="s">
        <v>34</v>
      </c>
      <c r="D31">
        <v>34.590000000000003</v>
      </c>
    </row>
    <row r="32" spans="2:4" x14ac:dyDescent="0.25">
      <c r="B32">
        <v>5</v>
      </c>
      <c r="C32" t="s">
        <v>65</v>
      </c>
      <c r="D32">
        <v>1000</v>
      </c>
    </row>
    <row r="33" spans="2:4" x14ac:dyDescent="0.25">
      <c r="B33">
        <v>5</v>
      </c>
      <c r="C33" t="s">
        <v>64</v>
      </c>
      <c r="D33">
        <v>202</v>
      </c>
    </row>
    <row r="34" spans="2:4" x14ac:dyDescent="0.25">
      <c r="B34">
        <v>5</v>
      </c>
      <c r="C34" t="s">
        <v>66</v>
      </c>
      <c r="D34">
        <v>1.91</v>
      </c>
    </row>
    <row r="35" spans="2:4" x14ac:dyDescent="0.25">
      <c r="B35">
        <v>5</v>
      </c>
      <c r="C35" t="s">
        <v>63</v>
      </c>
      <c r="D35">
        <v>13</v>
      </c>
    </row>
    <row r="36" spans="2:4" x14ac:dyDescent="0.25">
      <c r="B36">
        <v>5</v>
      </c>
      <c r="C36" t="s">
        <v>35</v>
      </c>
      <c r="D36">
        <v>72</v>
      </c>
    </row>
    <row r="37" spans="2:4" x14ac:dyDescent="0.25">
      <c r="B37">
        <v>5</v>
      </c>
      <c r="C37" t="s">
        <v>61</v>
      </c>
      <c r="D37">
        <v>511</v>
      </c>
    </row>
    <row r="38" spans="2:4" x14ac:dyDescent="0.25">
      <c r="B38">
        <v>5</v>
      </c>
      <c r="C38" t="s">
        <v>62</v>
      </c>
      <c r="D38">
        <v>876.04</v>
      </c>
    </row>
    <row r="39" spans="2:4" x14ac:dyDescent="0.25">
      <c r="B39">
        <v>5</v>
      </c>
      <c r="C39" t="s">
        <v>82</v>
      </c>
      <c r="D39">
        <v>120.75</v>
      </c>
    </row>
    <row r="40" spans="2:4" x14ac:dyDescent="0.25">
      <c r="B40">
        <v>5</v>
      </c>
      <c r="C40" t="s">
        <v>40</v>
      </c>
      <c r="D40">
        <v>198</v>
      </c>
    </row>
    <row r="41" spans="2:4" x14ac:dyDescent="0.25">
      <c r="B41">
        <v>6</v>
      </c>
      <c r="C41" t="s">
        <v>88</v>
      </c>
      <c r="D41">
        <v>19.32</v>
      </c>
    </row>
    <row r="42" spans="2:4" x14ac:dyDescent="0.25">
      <c r="B42">
        <v>6</v>
      </c>
      <c r="C42" t="s">
        <v>95</v>
      </c>
      <c r="D42">
        <v>0</v>
      </c>
    </row>
    <row r="43" spans="2:4" x14ac:dyDescent="0.25">
      <c r="B43">
        <v>6</v>
      </c>
      <c r="C43" t="s">
        <v>78</v>
      </c>
      <c r="D43">
        <v>211.33</v>
      </c>
    </row>
    <row r="44" spans="2:4" x14ac:dyDescent="0.25">
      <c r="B44">
        <v>6</v>
      </c>
      <c r="C44" t="s">
        <v>76</v>
      </c>
      <c r="D44">
        <v>231.83</v>
      </c>
    </row>
    <row r="45" spans="2:4" x14ac:dyDescent="0.25">
      <c r="B45">
        <v>6</v>
      </c>
      <c r="C45" t="s">
        <v>96</v>
      </c>
      <c r="D45">
        <v>494.57</v>
      </c>
    </row>
    <row r="46" spans="2:4" x14ac:dyDescent="0.25">
      <c r="B46">
        <v>6</v>
      </c>
      <c r="C46" t="s">
        <v>79</v>
      </c>
      <c r="D46">
        <v>583.77</v>
      </c>
    </row>
    <row r="47" spans="2:4" x14ac:dyDescent="0.25">
      <c r="B47">
        <v>6</v>
      </c>
      <c r="C47" t="s">
        <v>84</v>
      </c>
      <c r="D47">
        <v>74</v>
      </c>
    </row>
    <row r="48" spans="2:4" x14ac:dyDescent="0.25">
      <c r="B48">
        <v>6</v>
      </c>
      <c r="C48" t="s">
        <v>74</v>
      </c>
      <c r="D48">
        <v>181.53</v>
      </c>
    </row>
    <row r="49" spans="2:4" x14ac:dyDescent="0.25">
      <c r="B49">
        <v>6</v>
      </c>
      <c r="C49" t="s">
        <v>73</v>
      </c>
      <c r="D49">
        <v>852.3</v>
      </c>
    </row>
    <row r="50" spans="2:4" x14ac:dyDescent="0.25">
      <c r="B50">
        <v>6</v>
      </c>
      <c r="C50" t="s">
        <v>75</v>
      </c>
      <c r="D50">
        <v>495</v>
      </c>
    </row>
    <row r="51" spans="2:4" x14ac:dyDescent="0.25">
      <c r="B51">
        <v>6</v>
      </c>
      <c r="C51" t="s">
        <v>80</v>
      </c>
      <c r="D51">
        <v>104</v>
      </c>
    </row>
    <row r="52" spans="2:4" x14ac:dyDescent="0.25">
      <c r="B52">
        <v>6</v>
      </c>
      <c r="C52" t="s">
        <v>77</v>
      </c>
      <c r="D52">
        <v>185.4</v>
      </c>
    </row>
    <row r="53" spans="2:4" x14ac:dyDescent="0.25">
      <c r="C53" t="s">
        <v>60</v>
      </c>
      <c r="D53">
        <v>3433.0499999999997</v>
      </c>
    </row>
  </sheetData>
  <sortState xmlns:xlrd2="http://schemas.microsoft.com/office/spreadsheetml/2017/richdata2" ref="B3:D52">
    <sortCondition ref="B3:B52"/>
    <sortCondition ref="C3:C5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63"/>
  <sheetViews>
    <sheetView showGridLines="0" workbookViewId="0">
      <pane xSplit="3" ySplit="7" topLeftCell="I61" activePane="bottomRight" state="frozen"/>
      <selection pane="topRight" activeCell="D1" sqref="D1"/>
      <selection pane="bottomLeft" activeCell="A8" sqref="A8"/>
      <selection pane="bottomRight" activeCell="C54" sqref="C54"/>
    </sheetView>
  </sheetViews>
  <sheetFormatPr defaultRowHeight="15" x14ac:dyDescent="0.25"/>
  <cols>
    <col min="1" max="1" width="13.85546875" bestFit="1" customWidth="1"/>
    <col min="2" max="2" width="15.85546875" bestFit="1" customWidth="1"/>
    <col min="3" max="3" width="36.5703125" bestFit="1" customWidth="1"/>
    <col min="4" max="4" width="14.5703125" bestFit="1" customWidth="1"/>
    <col min="5" max="5" width="12.85546875" bestFit="1" customWidth="1"/>
    <col min="6" max="6" width="18.140625" bestFit="1" customWidth="1"/>
    <col min="7" max="7" width="10.85546875" bestFit="1" customWidth="1"/>
    <col min="8" max="8" width="12.85546875" bestFit="1" customWidth="1"/>
    <col min="9" max="9" width="18.140625" bestFit="1" customWidth="1"/>
    <col min="10" max="10" width="10.85546875" bestFit="1" customWidth="1"/>
    <col min="11" max="11" width="12.85546875" bestFit="1" customWidth="1"/>
    <col min="12" max="12" width="18.140625" bestFit="1" customWidth="1"/>
    <col min="13" max="13" width="10.85546875" bestFit="1" customWidth="1"/>
    <col min="14" max="14" width="12.85546875" bestFit="1" customWidth="1"/>
    <col min="15" max="15" width="18.140625" bestFit="1" customWidth="1"/>
    <col min="16" max="16" width="10.85546875" bestFit="1" customWidth="1"/>
    <col min="17" max="17" width="12.85546875" bestFit="1" customWidth="1"/>
    <col min="18" max="18" width="18.140625" bestFit="1" customWidth="1"/>
  </cols>
  <sheetData>
    <row r="1" spans="1: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98</v>
      </c>
    </row>
    <row r="2" spans="1:18" x14ac:dyDescent="0.25">
      <c r="A2" s="1" t="s">
        <v>4</v>
      </c>
      <c r="B2" s="1" t="s">
        <v>1</v>
      </c>
      <c r="C2" s="1" t="s">
        <v>5</v>
      </c>
      <c r="D2" s="1" t="s">
        <v>6</v>
      </c>
      <c r="E2" s="7">
        <v>45863</v>
      </c>
    </row>
    <row r="3" spans="1:18" x14ac:dyDescent="0.25">
      <c r="A3" s="1" t="s">
        <v>7</v>
      </c>
      <c r="B3" s="2">
        <v>45868.80091435185</v>
      </c>
    </row>
    <row r="4" spans="1:18" x14ac:dyDescent="0.25">
      <c r="A4" s="57" t="s">
        <v>8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9"/>
    </row>
    <row r="5" spans="1:18" ht="15" customHeight="1" x14ac:dyDescent="0.25">
      <c r="A5" s="54" t="s">
        <v>9</v>
      </c>
      <c r="B5" s="54" t="s">
        <v>10</v>
      </c>
      <c r="C5" s="54" t="s">
        <v>11</v>
      </c>
      <c r="D5" s="60" t="s">
        <v>12</v>
      </c>
      <c r="E5" s="61"/>
      <c r="F5" s="62"/>
      <c r="G5" s="60" t="s">
        <v>90</v>
      </c>
      <c r="H5" s="61"/>
      <c r="I5" s="62"/>
      <c r="J5" s="60" t="s">
        <v>15</v>
      </c>
      <c r="K5" s="61"/>
      <c r="L5" s="62"/>
      <c r="M5" s="60" t="s">
        <v>91</v>
      </c>
      <c r="N5" s="61"/>
      <c r="O5" s="62"/>
      <c r="P5" s="60" t="s">
        <v>16</v>
      </c>
      <c r="Q5" s="61"/>
      <c r="R5" s="62"/>
    </row>
    <row r="6" spans="1:18" ht="15" customHeight="1" x14ac:dyDescent="0.25">
      <c r="A6" s="55"/>
      <c r="B6" s="55"/>
      <c r="C6" s="55"/>
      <c r="D6" s="63" t="s">
        <v>13</v>
      </c>
      <c r="E6" s="64"/>
      <c r="F6" s="65"/>
      <c r="G6" s="63" t="s">
        <v>92</v>
      </c>
      <c r="H6" s="64"/>
      <c r="I6" s="65"/>
      <c r="J6" s="63" t="s">
        <v>93</v>
      </c>
      <c r="K6" s="64"/>
      <c r="L6" s="65"/>
      <c r="M6" s="63" t="s">
        <v>94</v>
      </c>
      <c r="N6" s="64"/>
      <c r="O6" s="65"/>
      <c r="P6" s="63"/>
      <c r="Q6" s="64"/>
      <c r="R6" s="65"/>
    </row>
    <row r="7" spans="1:18" x14ac:dyDescent="0.25">
      <c r="A7" s="56"/>
      <c r="B7" s="56"/>
      <c r="C7" s="56"/>
      <c r="D7" s="3" t="s">
        <v>17</v>
      </c>
      <c r="E7" s="3" t="s">
        <v>67</v>
      </c>
      <c r="F7" s="3" t="s">
        <v>18</v>
      </c>
      <c r="G7" s="3" t="s">
        <v>17</v>
      </c>
      <c r="H7" s="3" t="s">
        <v>67</v>
      </c>
      <c r="I7" s="3" t="s">
        <v>18</v>
      </c>
      <c r="J7" s="3" t="s">
        <v>17</v>
      </c>
      <c r="K7" s="3" t="s">
        <v>67</v>
      </c>
      <c r="L7" s="3" t="s">
        <v>18</v>
      </c>
      <c r="M7" s="3" t="s">
        <v>17</v>
      </c>
      <c r="N7" s="3" t="s">
        <v>67</v>
      </c>
      <c r="O7" s="3" t="s">
        <v>18</v>
      </c>
      <c r="P7" s="3" t="s">
        <v>17</v>
      </c>
      <c r="Q7" s="3" t="s">
        <v>67</v>
      </c>
      <c r="R7" s="3" t="s">
        <v>18</v>
      </c>
    </row>
    <row r="8" spans="1:18" ht="15" customHeight="1" x14ac:dyDescent="0.25">
      <c r="A8" s="4">
        <v>1</v>
      </c>
      <c r="B8" s="51" t="s">
        <v>68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3"/>
      <c r="R8" s="6"/>
    </row>
    <row r="9" spans="1:18" x14ac:dyDescent="0.25">
      <c r="A9" s="4">
        <v>1.1000000000000001</v>
      </c>
      <c r="B9" s="5"/>
      <c r="C9" s="4" t="s">
        <v>19</v>
      </c>
      <c r="D9" s="5">
        <v>1026</v>
      </c>
      <c r="E9" s="5">
        <v>3.95</v>
      </c>
      <c r="F9" s="5">
        <v>3.95</v>
      </c>
      <c r="G9" s="5">
        <v>4459</v>
      </c>
      <c r="H9" s="5">
        <v>91.92</v>
      </c>
      <c r="I9" s="5">
        <v>91.86</v>
      </c>
      <c r="J9" s="5">
        <v>1487</v>
      </c>
      <c r="K9" s="5">
        <v>346.31</v>
      </c>
      <c r="L9" s="5">
        <v>346.24</v>
      </c>
      <c r="M9" s="5">
        <v>36</v>
      </c>
      <c r="N9" s="5">
        <v>5.07</v>
      </c>
      <c r="O9" s="5">
        <v>5.07</v>
      </c>
      <c r="P9" s="5">
        <v>7008</v>
      </c>
      <c r="Q9" s="5">
        <v>447.25</v>
      </c>
      <c r="R9" s="5">
        <v>447.12</v>
      </c>
    </row>
    <row r="10" spans="1:18" x14ac:dyDescent="0.25">
      <c r="A10" s="5"/>
      <c r="B10" s="5"/>
      <c r="C10" s="5" t="s">
        <v>16</v>
      </c>
      <c r="D10" s="5">
        <v>1026</v>
      </c>
      <c r="E10" s="5">
        <v>3.95</v>
      </c>
      <c r="F10" s="5">
        <v>3.95</v>
      </c>
      <c r="G10" s="5">
        <v>4459</v>
      </c>
      <c r="H10" s="5">
        <v>91.92</v>
      </c>
      <c r="I10" s="5">
        <v>91.86</v>
      </c>
      <c r="J10" s="5">
        <v>1487</v>
      </c>
      <c r="K10" s="5">
        <v>346.31</v>
      </c>
      <c r="L10" s="5">
        <v>346.24</v>
      </c>
      <c r="M10" s="5">
        <v>36</v>
      </c>
      <c r="N10" s="5">
        <v>5.07</v>
      </c>
      <c r="O10" s="5">
        <v>5.07</v>
      </c>
      <c r="P10" s="5">
        <v>7008</v>
      </c>
      <c r="Q10" s="5">
        <v>447.25</v>
      </c>
      <c r="R10" s="5">
        <v>447.12</v>
      </c>
    </row>
    <row r="11" spans="1:18" ht="15" customHeight="1" x14ac:dyDescent="0.25">
      <c r="A11" s="4">
        <v>2</v>
      </c>
      <c r="B11" s="51" t="s">
        <v>69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3"/>
      <c r="R11" s="6"/>
    </row>
    <row r="12" spans="1:18" x14ac:dyDescent="0.25">
      <c r="A12" s="4">
        <v>2.1</v>
      </c>
      <c r="B12" s="5"/>
      <c r="C12" s="4" t="s">
        <v>20</v>
      </c>
      <c r="D12" s="5">
        <v>841</v>
      </c>
      <c r="E12" s="5">
        <v>3.42</v>
      </c>
      <c r="F12" s="5">
        <v>3.36</v>
      </c>
      <c r="G12" s="5">
        <v>4080</v>
      </c>
      <c r="H12" s="5">
        <v>88</v>
      </c>
      <c r="I12" s="5">
        <v>87.3</v>
      </c>
      <c r="J12" s="5">
        <v>1617</v>
      </c>
      <c r="K12" s="5">
        <v>139.24</v>
      </c>
      <c r="L12" s="5">
        <v>138.82</v>
      </c>
      <c r="M12" s="5">
        <v>66</v>
      </c>
      <c r="N12" s="5">
        <v>13.06</v>
      </c>
      <c r="O12" s="5">
        <v>13.02</v>
      </c>
      <c r="P12" s="5">
        <v>6604</v>
      </c>
      <c r="Q12" s="5">
        <v>243.73</v>
      </c>
      <c r="R12" s="5">
        <v>242.51</v>
      </c>
    </row>
    <row r="13" spans="1:18" x14ac:dyDescent="0.25">
      <c r="A13" s="4">
        <v>2.2000000000000002</v>
      </c>
      <c r="B13" s="5"/>
      <c r="C13" s="4" t="s">
        <v>22</v>
      </c>
      <c r="D13" s="5">
        <v>2874</v>
      </c>
      <c r="E13" s="5">
        <v>8.94</v>
      </c>
      <c r="F13" s="5">
        <v>8.94</v>
      </c>
      <c r="G13" s="5">
        <v>3111</v>
      </c>
      <c r="H13" s="5">
        <v>33.159999999999997</v>
      </c>
      <c r="I13" s="5">
        <v>33.119999999999997</v>
      </c>
      <c r="J13" s="5">
        <v>196</v>
      </c>
      <c r="K13" s="5">
        <v>12.65</v>
      </c>
      <c r="L13" s="5">
        <v>12.65</v>
      </c>
      <c r="M13" s="5">
        <v>0</v>
      </c>
      <c r="N13" s="5">
        <v>0</v>
      </c>
      <c r="O13" s="5">
        <v>0</v>
      </c>
      <c r="P13" s="5">
        <v>6181</v>
      </c>
      <c r="Q13" s="5">
        <v>54.75</v>
      </c>
      <c r="R13" s="5">
        <v>54.71</v>
      </c>
    </row>
    <row r="14" spans="1:18" x14ac:dyDescent="0.25">
      <c r="A14" s="4">
        <v>2.2999999999999998</v>
      </c>
      <c r="B14" s="5"/>
      <c r="C14" s="4" t="s">
        <v>23</v>
      </c>
      <c r="D14" s="5">
        <v>451</v>
      </c>
      <c r="E14" s="5">
        <v>1.1000000000000001</v>
      </c>
      <c r="F14" s="5">
        <v>1.1000000000000001</v>
      </c>
      <c r="G14" s="5">
        <v>955</v>
      </c>
      <c r="H14" s="5">
        <v>24.83</v>
      </c>
      <c r="I14" s="5">
        <v>24.79</v>
      </c>
      <c r="J14" s="5">
        <v>488</v>
      </c>
      <c r="K14" s="5">
        <v>43.11</v>
      </c>
      <c r="L14" s="5">
        <v>43.09</v>
      </c>
      <c r="M14" s="5">
        <v>0</v>
      </c>
      <c r="N14" s="5">
        <v>0</v>
      </c>
      <c r="O14" s="5">
        <v>0</v>
      </c>
      <c r="P14" s="5">
        <v>1894</v>
      </c>
      <c r="Q14" s="5">
        <v>69.05</v>
      </c>
      <c r="R14" s="5">
        <v>68.989999999999995</v>
      </c>
    </row>
    <row r="15" spans="1:18" x14ac:dyDescent="0.25">
      <c r="A15" s="4">
        <v>2.4</v>
      </c>
      <c r="B15" s="5"/>
      <c r="C15" s="4" t="s">
        <v>24</v>
      </c>
      <c r="D15" s="5">
        <v>139</v>
      </c>
      <c r="E15" s="5">
        <v>0.5</v>
      </c>
      <c r="F15" s="5">
        <v>0.4</v>
      </c>
      <c r="G15" s="5">
        <v>806</v>
      </c>
      <c r="H15" s="5">
        <v>15.79</v>
      </c>
      <c r="I15" s="5">
        <v>14.03</v>
      </c>
      <c r="J15" s="5">
        <v>289</v>
      </c>
      <c r="K15" s="5">
        <v>24.51</v>
      </c>
      <c r="L15" s="5">
        <v>22.41</v>
      </c>
      <c r="M15" s="5">
        <v>1</v>
      </c>
      <c r="N15" s="5">
        <v>0.12</v>
      </c>
      <c r="O15" s="5">
        <v>0.12</v>
      </c>
      <c r="P15" s="5">
        <v>1235</v>
      </c>
      <c r="Q15" s="5">
        <v>40.92</v>
      </c>
      <c r="R15" s="5">
        <v>36.97</v>
      </c>
    </row>
    <row r="16" spans="1:18" x14ac:dyDescent="0.25">
      <c r="A16" s="4">
        <v>2.5</v>
      </c>
      <c r="B16" s="5"/>
      <c r="C16" s="4" t="s">
        <v>25</v>
      </c>
      <c r="D16" s="5">
        <v>38</v>
      </c>
      <c r="E16" s="5">
        <v>0.18</v>
      </c>
      <c r="F16" s="5">
        <v>0.18</v>
      </c>
      <c r="G16" s="5">
        <v>238</v>
      </c>
      <c r="H16" s="5">
        <v>6.34</v>
      </c>
      <c r="I16" s="5">
        <v>6.34</v>
      </c>
      <c r="J16" s="5">
        <v>285</v>
      </c>
      <c r="K16" s="5">
        <v>23.29</v>
      </c>
      <c r="L16" s="5">
        <v>23.29</v>
      </c>
      <c r="M16" s="5">
        <v>0</v>
      </c>
      <c r="N16" s="5">
        <v>0</v>
      </c>
      <c r="O16" s="5">
        <v>0</v>
      </c>
      <c r="P16" s="5">
        <v>561</v>
      </c>
      <c r="Q16" s="5">
        <v>29.8</v>
      </c>
      <c r="R16" s="5">
        <v>29.8</v>
      </c>
    </row>
    <row r="17" spans="1:18" x14ac:dyDescent="0.25">
      <c r="A17" s="4">
        <v>2.6</v>
      </c>
      <c r="B17" s="5"/>
      <c r="C17" s="4" t="s">
        <v>26</v>
      </c>
      <c r="D17" s="5">
        <v>43</v>
      </c>
      <c r="E17" s="5">
        <v>0.16</v>
      </c>
      <c r="F17" s="5">
        <v>0.16</v>
      </c>
      <c r="G17" s="5">
        <v>344</v>
      </c>
      <c r="H17" s="5">
        <v>8.77</v>
      </c>
      <c r="I17" s="5">
        <v>8.75</v>
      </c>
      <c r="J17" s="5">
        <v>225</v>
      </c>
      <c r="K17" s="5">
        <v>16.97</v>
      </c>
      <c r="L17" s="5">
        <v>16.62</v>
      </c>
      <c r="M17" s="5">
        <v>4</v>
      </c>
      <c r="N17" s="5">
        <v>0.46</v>
      </c>
      <c r="O17" s="5">
        <v>0.46</v>
      </c>
      <c r="P17" s="5">
        <v>616</v>
      </c>
      <c r="Q17" s="5">
        <v>26.37</v>
      </c>
      <c r="R17" s="5">
        <v>25.99</v>
      </c>
    </row>
    <row r="18" spans="1:18" x14ac:dyDescent="0.25">
      <c r="A18" s="4">
        <v>2.7</v>
      </c>
      <c r="B18" s="5"/>
      <c r="C18" s="4" t="s">
        <v>27</v>
      </c>
      <c r="D18" s="5">
        <v>405</v>
      </c>
      <c r="E18" s="5">
        <v>1.62</v>
      </c>
      <c r="F18" s="5">
        <v>1.56</v>
      </c>
      <c r="G18" s="5">
        <v>1175</v>
      </c>
      <c r="H18" s="5">
        <v>27.55</v>
      </c>
      <c r="I18" s="5">
        <v>26.13</v>
      </c>
      <c r="J18" s="5">
        <v>674</v>
      </c>
      <c r="K18" s="5">
        <v>58.59</v>
      </c>
      <c r="L18" s="5">
        <v>58.06</v>
      </c>
      <c r="M18" s="5">
        <v>11</v>
      </c>
      <c r="N18" s="5">
        <v>0.81</v>
      </c>
      <c r="O18" s="5">
        <v>0.75</v>
      </c>
      <c r="P18" s="5">
        <v>2265</v>
      </c>
      <c r="Q18" s="5">
        <v>88.57</v>
      </c>
      <c r="R18" s="5">
        <v>86.5</v>
      </c>
    </row>
    <row r="19" spans="1:18" x14ac:dyDescent="0.25">
      <c r="A19" s="4">
        <v>2.8</v>
      </c>
      <c r="B19" s="5"/>
      <c r="C19" s="4" t="s">
        <v>28</v>
      </c>
      <c r="D19" s="5">
        <v>642</v>
      </c>
      <c r="E19" s="5">
        <v>2.39</v>
      </c>
      <c r="F19" s="5">
        <v>2.34</v>
      </c>
      <c r="G19" s="5">
        <v>7232</v>
      </c>
      <c r="H19" s="5">
        <v>137.96</v>
      </c>
      <c r="I19" s="5">
        <v>136.04</v>
      </c>
      <c r="J19" s="5">
        <v>1110</v>
      </c>
      <c r="K19" s="5">
        <v>92.97</v>
      </c>
      <c r="L19" s="5">
        <v>89.41</v>
      </c>
      <c r="M19" s="5">
        <v>1</v>
      </c>
      <c r="N19" s="5">
        <v>0.2</v>
      </c>
      <c r="O19" s="5">
        <v>0.2</v>
      </c>
      <c r="P19" s="5">
        <v>8985</v>
      </c>
      <c r="Q19" s="5">
        <v>233.53</v>
      </c>
      <c r="R19" s="5">
        <v>227.98</v>
      </c>
    </row>
    <row r="20" spans="1:18" x14ac:dyDescent="0.25">
      <c r="A20" s="4">
        <v>2.9</v>
      </c>
      <c r="B20" s="5"/>
      <c r="C20" s="4" t="s">
        <v>29</v>
      </c>
      <c r="D20" s="5">
        <v>0</v>
      </c>
      <c r="E20" s="5">
        <v>0</v>
      </c>
      <c r="F20" s="5">
        <v>0</v>
      </c>
      <c r="G20" s="5">
        <v>39</v>
      </c>
      <c r="H20" s="5">
        <v>1.1299999999999999</v>
      </c>
      <c r="I20" s="5">
        <v>1.1299999999999999</v>
      </c>
      <c r="J20" s="5">
        <v>28</v>
      </c>
      <c r="K20" s="5">
        <v>2.19</v>
      </c>
      <c r="L20" s="5">
        <v>2.1800000000000002</v>
      </c>
      <c r="M20" s="5">
        <v>0</v>
      </c>
      <c r="N20" s="5">
        <v>0</v>
      </c>
      <c r="O20" s="5">
        <v>0</v>
      </c>
      <c r="P20" s="5">
        <v>67</v>
      </c>
      <c r="Q20" s="5">
        <v>3.32</v>
      </c>
      <c r="R20" s="5">
        <v>3.31</v>
      </c>
    </row>
    <row r="21" spans="1:18" x14ac:dyDescent="0.25">
      <c r="A21" s="4">
        <v>2.1</v>
      </c>
      <c r="B21" s="5"/>
      <c r="C21" s="4" t="s">
        <v>30</v>
      </c>
      <c r="D21" s="5">
        <v>140</v>
      </c>
      <c r="E21" s="5">
        <v>0.47</v>
      </c>
      <c r="F21" s="5">
        <v>0.47</v>
      </c>
      <c r="G21" s="5">
        <v>638</v>
      </c>
      <c r="H21" s="5">
        <v>17.329999999999998</v>
      </c>
      <c r="I21" s="5">
        <v>16.899999999999999</v>
      </c>
      <c r="J21" s="5">
        <v>233</v>
      </c>
      <c r="K21" s="5">
        <v>19.97</v>
      </c>
      <c r="L21" s="5">
        <v>19.73</v>
      </c>
      <c r="M21" s="5">
        <v>1</v>
      </c>
      <c r="N21" s="5">
        <v>0.2</v>
      </c>
      <c r="O21" s="5">
        <v>0.2</v>
      </c>
      <c r="P21" s="5">
        <v>1012</v>
      </c>
      <c r="Q21" s="5">
        <v>37.97</v>
      </c>
      <c r="R21" s="5">
        <v>37.299999999999997</v>
      </c>
    </row>
    <row r="22" spans="1:18" x14ac:dyDescent="0.25">
      <c r="A22" s="5"/>
      <c r="B22" s="5"/>
      <c r="C22" s="5" t="s">
        <v>16</v>
      </c>
      <c r="D22" s="5">
        <v>5573</v>
      </c>
      <c r="E22" s="5">
        <v>18.78</v>
      </c>
      <c r="F22" s="5">
        <v>18.5</v>
      </c>
      <c r="G22" s="5">
        <v>18618</v>
      </c>
      <c r="H22" s="5">
        <v>360.86</v>
      </c>
      <c r="I22" s="5">
        <v>354.53</v>
      </c>
      <c r="J22" s="5">
        <v>5145</v>
      </c>
      <c r="K22" s="5">
        <v>433.49</v>
      </c>
      <c r="L22" s="5">
        <v>426.27</v>
      </c>
      <c r="M22" s="5">
        <v>84</v>
      </c>
      <c r="N22" s="5">
        <v>14.85</v>
      </c>
      <c r="O22" s="5">
        <v>14.75</v>
      </c>
      <c r="P22" s="5">
        <v>29420</v>
      </c>
      <c r="Q22" s="5">
        <v>827.99</v>
      </c>
      <c r="R22" s="5">
        <v>814.05</v>
      </c>
    </row>
    <row r="23" spans="1:18" ht="15" customHeight="1" x14ac:dyDescent="0.25">
      <c r="A23" s="4">
        <v>3</v>
      </c>
      <c r="B23" s="51" t="s">
        <v>70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3"/>
      <c r="R23" s="6"/>
    </row>
    <row r="24" spans="1:18" x14ac:dyDescent="0.25">
      <c r="A24" s="4">
        <v>3.1</v>
      </c>
      <c r="B24" s="5"/>
      <c r="C24" s="4" t="s">
        <v>31</v>
      </c>
      <c r="D24" s="5">
        <v>2</v>
      </c>
      <c r="E24" s="5">
        <v>0</v>
      </c>
      <c r="F24" s="5">
        <v>0</v>
      </c>
      <c r="G24" s="5">
        <v>7</v>
      </c>
      <c r="H24" s="5">
        <v>0.2</v>
      </c>
      <c r="I24" s="5">
        <v>0.19</v>
      </c>
      <c r="J24" s="5">
        <v>7</v>
      </c>
      <c r="K24" s="5">
        <v>0.6</v>
      </c>
      <c r="L24" s="5">
        <v>0.46</v>
      </c>
      <c r="M24" s="5">
        <v>0</v>
      </c>
      <c r="N24" s="5">
        <v>0</v>
      </c>
      <c r="O24" s="5">
        <v>0</v>
      </c>
      <c r="P24" s="5">
        <v>16</v>
      </c>
      <c r="Q24" s="5">
        <v>0.8</v>
      </c>
      <c r="R24" s="5">
        <v>0.66</v>
      </c>
    </row>
    <row r="25" spans="1:18" x14ac:dyDescent="0.25">
      <c r="A25" s="4">
        <v>3.2</v>
      </c>
      <c r="B25" s="5"/>
      <c r="C25" s="4" t="s">
        <v>33</v>
      </c>
      <c r="D25" s="5">
        <v>0</v>
      </c>
      <c r="E25" s="5">
        <v>0</v>
      </c>
      <c r="F25" s="5">
        <v>0</v>
      </c>
      <c r="G25" s="5">
        <v>6</v>
      </c>
      <c r="H25" s="5">
        <v>0.11</v>
      </c>
      <c r="I25" s="5">
        <v>0.05</v>
      </c>
      <c r="J25" s="5">
        <v>6</v>
      </c>
      <c r="K25" s="5">
        <v>0.42</v>
      </c>
      <c r="L25" s="5">
        <v>0.26</v>
      </c>
      <c r="M25" s="5">
        <v>0</v>
      </c>
      <c r="N25" s="5">
        <v>0</v>
      </c>
      <c r="O25" s="5">
        <v>0</v>
      </c>
      <c r="P25" s="5">
        <v>12</v>
      </c>
      <c r="Q25" s="5">
        <v>0.53</v>
      </c>
      <c r="R25" s="5">
        <v>0.31</v>
      </c>
    </row>
    <row r="26" spans="1:18" x14ac:dyDescent="0.25">
      <c r="A26" s="4">
        <v>3.3</v>
      </c>
      <c r="B26" s="5"/>
      <c r="C26" s="4" t="s">
        <v>57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3</v>
      </c>
      <c r="K26" s="5">
        <v>0.3</v>
      </c>
      <c r="L26" s="5">
        <v>0.2</v>
      </c>
      <c r="M26" s="5">
        <v>0</v>
      </c>
      <c r="N26" s="5">
        <v>0</v>
      </c>
      <c r="O26" s="5">
        <v>0</v>
      </c>
      <c r="P26" s="5">
        <v>3</v>
      </c>
      <c r="Q26" s="5">
        <v>0.3</v>
      </c>
      <c r="R26" s="5">
        <v>0.2</v>
      </c>
    </row>
    <row r="27" spans="1:18" x14ac:dyDescent="0.25">
      <c r="A27" s="4">
        <v>3.4</v>
      </c>
      <c r="B27" s="5"/>
      <c r="C27" s="4" t="s">
        <v>34</v>
      </c>
      <c r="D27" s="5">
        <v>4063</v>
      </c>
      <c r="E27" s="5">
        <v>18.09</v>
      </c>
      <c r="F27" s="5">
        <v>18.09</v>
      </c>
      <c r="G27" s="5">
        <v>2734</v>
      </c>
      <c r="H27" s="5">
        <v>17.22</v>
      </c>
      <c r="I27" s="5">
        <v>17.22</v>
      </c>
      <c r="J27" s="5">
        <v>8</v>
      </c>
      <c r="K27" s="5">
        <v>0.45</v>
      </c>
      <c r="L27" s="5">
        <v>0.45</v>
      </c>
      <c r="M27" s="5">
        <v>0</v>
      </c>
      <c r="N27" s="5">
        <v>0</v>
      </c>
      <c r="O27" s="5">
        <v>0</v>
      </c>
      <c r="P27" s="5">
        <v>6805</v>
      </c>
      <c r="Q27" s="5">
        <v>35.76</v>
      </c>
      <c r="R27" s="5">
        <v>35.76</v>
      </c>
    </row>
    <row r="28" spans="1:18" x14ac:dyDescent="0.25">
      <c r="A28" s="4">
        <v>3.5</v>
      </c>
      <c r="B28" s="5"/>
      <c r="C28" s="4" t="s">
        <v>35</v>
      </c>
      <c r="D28" s="5">
        <v>0</v>
      </c>
      <c r="E28" s="5">
        <v>0</v>
      </c>
      <c r="F28" s="5">
        <v>0</v>
      </c>
      <c r="G28" s="5">
        <v>3</v>
      </c>
      <c r="H28" s="5">
        <v>0.08</v>
      </c>
      <c r="I28" s="5">
        <v>0.08</v>
      </c>
      <c r="J28" s="5">
        <v>2</v>
      </c>
      <c r="K28" s="5">
        <v>0.17</v>
      </c>
      <c r="L28" s="5">
        <v>0.17</v>
      </c>
      <c r="M28" s="5">
        <v>0</v>
      </c>
      <c r="N28" s="5">
        <v>0</v>
      </c>
      <c r="O28" s="5">
        <v>0</v>
      </c>
      <c r="P28" s="5">
        <v>5</v>
      </c>
      <c r="Q28" s="5">
        <v>0.25</v>
      </c>
      <c r="R28" s="5">
        <v>0.25</v>
      </c>
    </row>
    <row r="29" spans="1:18" x14ac:dyDescent="0.25">
      <c r="A29" s="4">
        <v>3.6</v>
      </c>
      <c r="B29" s="5"/>
      <c r="C29" s="4" t="s">
        <v>37</v>
      </c>
      <c r="D29" s="5">
        <v>345</v>
      </c>
      <c r="E29" s="5">
        <v>1.44</v>
      </c>
      <c r="F29" s="5">
        <v>1.35</v>
      </c>
      <c r="G29" s="5">
        <v>15037</v>
      </c>
      <c r="H29" s="5">
        <v>400.78</v>
      </c>
      <c r="I29" s="5">
        <v>367.37</v>
      </c>
      <c r="J29" s="5">
        <v>4782</v>
      </c>
      <c r="K29" s="5">
        <v>348.9</v>
      </c>
      <c r="L29" s="5">
        <v>315.2</v>
      </c>
      <c r="M29" s="5">
        <v>397</v>
      </c>
      <c r="N29" s="5">
        <v>54.85</v>
      </c>
      <c r="O29" s="5">
        <v>52.16</v>
      </c>
      <c r="P29" s="5">
        <v>20561</v>
      </c>
      <c r="Q29" s="5">
        <v>805.97</v>
      </c>
      <c r="R29" s="5">
        <v>736.08</v>
      </c>
    </row>
    <row r="30" spans="1:18" x14ac:dyDescent="0.25">
      <c r="A30" s="4">
        <v>3.7</v>
      </c>
      <c r="B30" s="5"/>
      <c r="C30" s="4" t="s">
        <v>38</v>
      </c>
      <c r="D30" s="5">
        <v>2921</v>
      </c>
      <c r="E30" s="5">
        <v>10.34</v>
      </c>
      <c r="F30" s="5">
        <v>10.34</v>
      </c>
      <c r="G30" s="5">
        <v>4159</v>
      </c>
      <c r="H30" s="5">
        <v>71.099999999999994</v>
      </c>
      <c r="I30" s="5">
        <v>71.099999999999994</v>
      </c>
      <c r="J30" s="5">
        <v>725</v>
      </c>
      <c r="K30" s="5">
        <v>57.52</v>
      </c>
      <c r="L30" s="5">
        <v>57.52</v>
      </c>
      <c r="M30" s="5">
        <v>30</v>
      </c>
      <c r="N30" s="5">
        <v>4.59</v>
      </c>
      <c r="O30" s="5">
        <v>4.59</v>
      </c>
      <c r="P30" s="5">
        <v>7835</v>
      </c>
      <c r="Q30" s="5">
        <v>143.56</v>
      </c>
      <c r="R30" s="5">
        <v>143.56</v>
      </c>
    </row>
    <row r="31" spans="1:18" x14ac:dyDescent="0.25">
      <c r="A31" s="4">
        <v>3.8</v>
      </c>
      <c r="B31" s="5"/>
      <c r="C31" s="4" t="s">
        <v>39</v>
      </c>
      <c r="D31" s="5">
        <v>2350</v>
      </c>
      <c r="E31" s="5">
        <v>8.5399999999999991</v>
      </c>
      <c r="F31" s="5">
        <v>8.5399999999999991</v>
      </c>
      <c r="G31" s="5">
        <v>1438</v>
      </c>
      <c r="H31" s="5">
        <v>20.45</v>
      </c>
      <c r="I31" s="5">
        <v>20.45</v>
      </c>
      <c r="J31" s="5">
        <v>170</v>
      </c>
      <c r="K31" s="5">
        <v>10.130000000000001</v>
      </c>
      <c r="L31" s="5">
        <v>10.130000000000001</v>
      </c>
      <c r="M31" s="5">
        <v>0</v>
      </c>
      <c r="N31" s="5">
        <v>0</v>
      </c>
      <c r="O31" s="5">
        <v>0</v>
      </c>
      <c r="P31" s="5">
        <v>3958</v>
      </c>
      <c r="Q31" s="5">
        <v>39.119999999999997</v>
      </c>
      <c r="R31" s="5">
        <v>39.119999999999997</v>
      </c>
    </row>
    <row r="32" spans="1:18" x14ac:dyDescent="0.25">
      <c r="A32" s="4">
        <v>3.9</v>
      </c>
      <c r="B32" s="5"/>
      <c r="C32" s="4" t="s">
        <v>40</v>
      </c>
      <c r="D32" s="5">
        <v>1600</v>
      </c>
      <c r="E32" s="5">
        <v>7.27</v>
      </c>
      <c r="F32" s="5">
        <v>7.24</v>
      </c>
      <c r="G32" s="5">
        <v>1279</v>
      </c>
      <c r="H32" s="5">
        <v>16.61</v>
      </c>
      <c r="I32" s="5">
        <v>16.61</v>
      </c>
      <c r="J32" s="5">
        <v>361</v>
      </c>
      <c r="K32" s="5">
        <v>25.69</v>
      </c>
      <c r="L32" s="5">
        <v>25.69</v>
      </c>
      <c r="M32" s="5">
        <v>0</v>
      </c>
      <c r="N32" s="5">
        <v>0</v>
      </c>
      <c r="O32" s="5">
        <v>0</v>
      </c>
      <c r="P32" s="5">
        <v>3240</v>
      </c>
      <c r="Q32" s="5">
        <v>49.57</v>
      </c>
      <c r="R32" s="5">
        <v>49.54</v>
      </c>
    </row>
    <row r="33" spans="1:18" x14ac:dyDescent="0.25">
      <c r="A33" s="4">
        <v>3.1</v>
      </c>
      <c r="B33" s="5"/>
      <c r="C33" s="4" t="s">
        <v>41</v>
      </c>
      <c r="D33" s="5">
        <v>1145</v>
      </c>
      <c r="E33" s="5">
        <v>4.7300000000000004</v>
      </c>
      <c r="F33" s="5">
        <v>4.7300000000000004</v>
      </c>
      <c r="G33" s="5">
        <v>6337</v>
      </c>
      <c r="H33" s="5">
        <v>152.41999999999999</v>
      </c>
      <c r="I33" s="5">
        <v>152.41999999999999</v>
      </c>
      <c r="J33" s="5">
        <v>2863</v>
      </c>
      <c r="K33" s="5">
        <v>214.01</v>
      </c>
      <c r="L33" s="5">
        <v>214.01</v>
      </c>
      <c r="M33" s="5">
        <v>36</v>
      </c>
      <c r="N33" s="5">
        <v>5.14</v>
      </c>
      <c r="O33" s="5">
        <v>5.14</v>
      </c>
      <c r="P33" s="5">
        <v>10381</v>
      </c>
      <c r="Q33" s="5">
        <v>376.3</v>
      </c>
      <c r="R33" s="5">
        <v>376.3</v>
      </c>
    </row>
    <row r="34" spans="1:18" x14ac:dyDescent="0.25">
      <c r="A34" s="4">
        <v>3.11</v>
      </c>
      <c r="B34" s="5"/>
      <c r="C34" s="4" t="s">
        <v>42</v>
      </c>
      <c r="D34" s="5">
        <v>994</v>
      </c>
      <c r="E34" s="5">
        <v>3.81</v>
      </c>
      <c r="F34" s="5">
        <v>3.81</v>
      </c>
      <c r="G34" s="5">
        <v>1492</v>
      </c>
      <c r="H34" s="5">
        <v>9.85</v>
      </c>
      <c r="I34" s="5">
        <v>9.85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2486</v>
      </c>
      <c r="Q34" s="5">
        <v>13.67</v>
      </c>
      <c r="R34" s="5">
        <v>13.67</v>
      </c>
    </row>
    <row r="35" spans="1:18" x14ac:dyDescent="0.25">
      <c r="A35" s="4">
        <v>3.12</v>
      </c>
      <c r="B35" s="5"/>
      <c r="C35" s="4" t="s">
        <v>43</v>
      </c>
      <c r="D35" s="5">
        <v>1593</v>
      </c>
      <c r="E35" s="5">
        <v>6.53</v>
      </c>
      <c r="F35" s="5">
        <v>6.53</v>
      </c>
      <c r="G35" s="5">
        <v>941</v>
      </c>
      <c r="H35" s="5">
        <v>4.8</v>
      </c>
      <c r="I35" s="5">
        <v>4.8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2534</v>
      </c>
      <c r="Q35" s="5">
        <v>11.33</v>
      </c>
      <c r="R35" s="5">
        <v>11.33</v>
      </c>
    </row>
    <row r="36" spans="1:18" x14ac:dyDescent="0.25">
      <c r="A36" s="4">
        <v>3.13</v>
      </c>
      <c r="B36" s="5"/>
      <c r="C36" s="4" t="s">
        <v>44</v>
      </c>
      <c r="D36" s="5">
        <v>14504</v>
      </c>
      <c r="E36" s="5">
        <v>58.98</v>
      </c>
      <c r="F36" s="5">
        <v>58.98</v>
      </c>
      <c r="G36" s="5">
        <v>13025</v>
      </c>
      <c r="H36" s="5">
        <v>125.41</v>
      </c>
      <c r="I36" s="5">
        <v>125.41</v>
      </c>
      <c r="J36" s="5">
        <v>1</v>
      </c>
      <c r="K36" s="5">
        <v>0.08</v>
      </c>
      <c r="L36" s="5">
        <v>0.08</v>
      </c>
      <c r="M36" s="5">
        <v>0</v>
      </c>
      <c r="N36" s="5">
        <v>0</v>
      </c>
      <c r="O36" s="5">
        <v>0</v>
      </c>
      <c r="P36" s="5">
        <v>27530</v>
      </c>
      <c r="Q36" s="5">
        <v>184.46</v>
      </c>
      <c r="R36" s="5">
        <v>184.46</v>
      </c>
    </row>
    <row r="37" spans="1:18" x14ac:dyDescent="0.25">
      <c r="A37" s="4">
        <v>3.14</v>
      </c>
      <c r="B37" s="5"/>
      <c r="C37" s="4" t="s">
        <v>56</v>
      </c>
      <c r="D37" s="5">
        <v>2635</v>
      </c>
      <c r="E37" s="5">
        <v>10.45</v>
      </c>
      <c r="F37" s="5">
        <v>10.45</v>
      </c>
      <c r="G37" s="5">
        <v>9552</v>
      </c>
      <c r="H37" s="5">
        <v>148.99</v>
      </c>
      <c r="I37" s="5">
        <v>148.97999999999999</v>
      </c>
      <c r="J37" s="5">
        <v>970</v>
      </c>
      <c r="K37" s="5">
        <v>61.85</v>
      </c>
      <c r="L37" s="5">
        <v>61.78</v>
      </c>
      <c r="M37" s="5">
        <v>0</v>
      </c>
      <c r="N37" s="5">
        <v>0</v>
      </c>
      <c r="O37" s="5">
        <v>0</v>
      </c>
      <c r="P37" s="5">
        <v>13157</v>
      </c>
      <c r="Q37" s="5">
        <v>221.29</v>
      </c>
      <c r="R37" s="5">
        <v>221.21</v>
      </c>
    </row>
    <row r="38" spans="1:18" x14ac:dyDescent="0.25">
      <c r="A38" s="4">
        <v>3.15</v>
      </c>
      <c r="B38" s="5"/>
      <c r="C38" s="4" t="s">
        <v>55</v>
      </c>
      <c r="D38" s="5">
        <v>30</v>
      </c>
      <c r="E38" s="5">
        <v>0.13</v>
      </c>
      <c r="F38" s="5">
        <v>0.13</v>
      </c>
      <c r="G38" s="5">
        <v>307</v>
      </c>
      <c r="H38" s="5">
        <v>9.8699999999999992</v>
      </c>
      <c r="I38" s="5">
        <v>9.8699999999999992</v>
      </c>
      <c r="J38" s="5">
        <v>477</v>
      </c>
      <c r="K38" s="5">
        <v>38.659999999999997</v>
      </c>
      <c r="L38" s="5">
        <v>38.659999999999997</v>
      </c>
      <c r="M38" s="5">
        <v>10</v>
      </c>
      <c r="N38" s="5">
        <v>1.84</v>
      </c>
      <c r="O38" s="5">
        <v>1.84</v>
      </c>
      <c r="P38" s="5">
        <v>824</v>
      </c>
      <c r="Q38" s="5">
        <v>50.49</v>
      </c>
      <c r="R38" s="5">
        <v>50.49</v>
      </c>
    </row>
    <row r="39" spans="1:18" x14ac:dyDescent="0.25">
      <c r="A39" s="5"/>
      <c r="B39" s="5"/>
      <c r="C39" s="5" t="s">
        <v>16</v>
      </c>
      <c r="D39" s="5">
        <v>32182</v>
      </c>
      <c r="E39" s="5">
        <v>130.32</v>
      </c>
      <c r="F39" s="5">
        <v>130.19</v>
      </c>
      <c r="G39" s="5">
        <v>56317</v>
      </c>
      <c r="H39" s="5">
        <v>977.89</v>
      </c>
      <c r="I39" s="5">
        <v>944.39</v>
      </c>
      <c r="J39" s="5">
        <v>10375</v>
      </c>
      <c r="K39" s="5">
        <v>758.77</v>
      </c>
      <c r="L39" s="5">
        <v>724.61</v>
      </c>
      <c r="M39" s="5">
        <v>473</v>
      </c>
      <c r="N39" s="5">
        <v>66.42</v>
      </c>
      <c r="O39" s="5">
        <v>63.73</v>
      </c>
      <c r="P39" s="5">
        <v>99347</v>
      </c>
      <c r="Q39" s="5">
        <v>1933.4</v>
      </c>
      <c r="R39" s="5">
        <v>1862.94</v>
      </c>
    </row>
    <row r="40" spans="1:18" ht="15" customHeight="1" x14ac:dyDescent="0.25">
      <c r="A40" s="4">
        <v>4</v>
      </c>
      <c r="B40" s="51" t="s">
        <v>71</v>
      </c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3"/>
      <c r="R40" s="6"/>
    </row>
    <row r="41" spans="1:18" x14ac:dyDescent="0.25">
      <c r="A41" s="4">
        <v>4.0999999999999996</v>
      </c>
      <c r="B41" s="5"/>
      <c r="C41" s="4" t="s">
        <v>102</v>
      </c>
      <c r="D41" s="5">
        <v>1262</v>
      </c>
      <c r="E41" s="5">
        <v>4.78</v>
      </c>
      <c r="F41" s="5">
        <v>4.49</v>
      </c>
      <c r="G41" s="5">
        <v>16551</v>
      </c>
      <c r="H41" s="5">
        <v>246.73</v>
      </c>
      <c r="I41" s="5">
        <v>231.84</v>
      </c>
      <c r="J41" s="5">
        <v>792</v>
      </c>
      <c r="K41" s="5">
        <v>50.47</v>
      </c>
      <c r="L41" s="5">
        <v>29.23</v>
      </c>
      <c r="M41" s="5">
        <v>0</v>
      </c>
      <c r="N41" s="5">
        <v>0</v>
      </c>
      <c r="O41" s="5">
        <v>0</v>
      </c>
      <c r="P41" s="5">
        <v>18605</v>
      </c>
      <c r="Q41" s="5">
        <v>301.98</v>
      </c>
      <c r="R41" s="5">
        <v>265.56</v>
      </c>
    </row>
    <row r="42" spans="1:18" x14ac:dyDescent="0.25">
      <c r="A42" s="5"/>
      <c r="B42" s="5"/>
      <c r="C42" s="5" t="s">
        <v>16</v>
      </c>
      <c r="D42" s="5">
        <v>1262</v>
      </c>
      <c r="E42" s="5">
        <v>4.78</v>
      </c>
      <c r="F42" s="5">
        <v>4.49</v>
      </c>
      <c r="G42" s="5">
        <v>16551</v>
      </c>
      <c r="H42" s="5">
        <v>246.73</v>
      </c>
      <c r="I42" s="5">
        <v>231.84</v>
      </c>
      <c r="J42" s="5">
        <v>792</v>
      </c>
      <c r="K42" s="5">
        <v>50.47</v>
      </c>
      <c r="L42" s="5">
        <v>29.23</v>
      </c>
      <c r="M42" s="5">
        <v>0</v>
      </c>
      <c r="N42" s="5">
        <v>0</v>
      </c>
      <c r="O42" s="5">
        <v>0</v>
      </c>
      <c r="P42" s="5">
        <v>18605</v>
      </c>
      <c r="Q42" s="5">
        <v>301.98</v>
      </c>
      <c r="R42" s="5">
        <v>265.56</v>
      </c>
    </row>
    <row r="43" spans="1:18" ht="15" customHeight="1" x14ac:dyDescent="0.25">
      <c r="A43" s="4">
        <v>5</v>
      </c>
      <c r="B43" s="51" t="s">
        <v>72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3"/>
      <c r="R43" s="6"/>
    </row>
    <row r="44" spans="1:18" x14ac:dyDescent="0.25">
      <c r="A44" s="4">
        <v>5.0999999999999996</v>
      </c>
      <c r="B44" s="5"/>
      <c r="C44" s="4" t="s">
        <v>73</v>
      </c>
      <c r="D44" s="5">
        <v>22602</v>
      </c>
      <c r="E44" s="5">
        <v>94.55</v>
      </c>
      <c r="F44" s="5">
        <v>94.55</v>
      </c>
      <c r="G44" s="5">
        <v>27875</v>
      </c>
      <c r="H44" s="5">
        <v>234.57</v>
      </c>
      <c r="I44" s="5">
        <v>234.57</v>
      </c>
      <c r="J44" s="5">
        <v>144</v>
      </c>
      <c r="K44" s="5">
        <v>10.61</v>
      </c>
      <c r="L44" s="5">
        <v>10.61</v>
      </c>
      <c r="M44" s="5">
        <v>0</v>
      </c>
      <c r="N44" s="5">
        <v>0</v>
      </c>
      <c r="O44" s="5">
        <v>0</v>
      </c>
      <c r="P44" s="5">
        <v>50621</v>
      </c>
      <c r="Q44" s="5">
        <v>339.73</v>
      </c>
      <c r="R44" s="5">
        <v>339.73</v>
      </c>
    </row>
    <row r="45" spans="1:18" x14ac:dyDescent="0.25">
      <c r="A45" s="4">
        <v>5.2</v>
      </c>
      <c r="B45" s="5"/>
      <c r="C45" s="4" t="s">
        <v>88</v>
      </c>
      <c r="D45" s="5">
        <v>2179</v>
      </c>
      <c r="E45" s="5">
        <v>9.49</v>
      </c>
      <c r="F45" s="5">
        <v>9.49</v>
      </c>
      <c r="G45" s="5">
        <v>985</v>
      </c>
      <c r="H45" s="5">
        <v>7.31</v>
      </c>
      <c r="I45" s="5">
        <v>7.31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3164</v>
      </c>
      <c r="Q45" s="5">
        <v>16.809999999999999</v>
      </c>
      <c r="R45" s="5">
        <v>16.809999999999999</v>
      </c>
    </row>
    <row r="46" spans="1:18" x14ac:dyDescent="0.25">
      <c r="A46" s="4">
        <v>5.3</v>
      </c>
      <c r="B46" s="5"/>
      <c r="C46" s="4" t="s">
        <v>74</v>
      </c>
      <c r="D46" s="5">
        <v>2098</v>
      </c>
      <c r="E46" s="5">
        <v>9.81</v>
      </c>
      <c r="F46" s="5">
        <v>9.81</v>
      </c>
      <c r="G46" s="5">
        <v>3960</v>
      </c>
      <c r="H46" s="5">
        <v>29.57</v>
      </c>
      <c r="I46" s="5">
        <v>29.57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6058</v>
      </c>
      <c r="Q46" s="5">
        <v>39.39</v>
      </c>
      <c r="R46" s="5">
        <v>39.39</v>
      </c>
    </row>
    <row r="47" spans="1:18" x14ac:dyDescent="0.25">
      <c r="A47" s="4">
        <v>5.4</v>
      </c>
      <c r="B47" s="5"/>
      <c r="C47" s="4" t="s">
        <v>99</v>
      </c>
      <c r="D47" s="5">
        <v>10751</v>
      </c>
      <c r="E47" s="5">
        <v>40.97</v>
      </c>
      <c r="F47" s="5">
        <v>40.97</v>
      </c>
      <c r="G47" s="5">
        <v>2243</v>
      </c>
      <c r="H47" s="5">
        <v>17.190000000000001</v>
      </c>
      <c r="I47" s="5">
        <v>17.190000000000001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12994</v>
      </c>
      <c r="Q47" s="5">
        <v>58.16</v>
      </c>
      <c r="R47" s="5">
        <v>58.16</v>
      </c>
    </row>
    <row r="48" spans="1:18" ht="30" x14ac:dyDescent="0.25">
      <c r="A48" s="4">
        <v>5.5</v>
      </c>
      <c r="B48" s="5"/>
      <c r="C48" s="4" t="s">
        <v>100</v>
      </c>
      <c r="D48" s="5">
        <v>4567</v>
      </c>
      <c r="E48" s="5">
        <v>21.48</v>
      </c>
      <c r="F48" s="5">
        <v>21.48</v>
      </c>
      <c r="G48" s="5">
        <v>4899</v>
      </c>
      <c r="H48" s="5">
        <v>45.23</v>
      </c>
      <c r="I48" s="5">
        <v>45.23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9466</v>
      </c>
      <c r="Q48" s="5">
        <v>66.709999999999994</v>
      </c>
      <c r="R48" s="5">
        <v>66.709999999999994</v>
      </c>
    </row>
    <row r="49" spans="1:18" x14ac:dyDescent="0.25">
      <c r="A49" s="4">
        <v>5.6</v>
      </c>
      <c r="B49" s="5"/>
      <c r="C49" s="4" t="s">
        <v>78</v>
      </c>
      <c r="D49" s="5">
        <v>2277</v>
      </c>
      <c r="E49" s="5">
        <v>8.69</v>
      </c>
      <c r="F49" s="5">
        <v>8.33</v>
      </c>
      <c r="G49" s="5">
        <v>1926</v>
      </c>
      <c r="H49" s="5">
        <v>13.06</v>
      </c>
      <c r="I49" s="5">
        <v>12.71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4203</v>
      </c>
      <c r="Q49" s="5">
        <v>21.75</v>
      </c>
      <c r="R49" s="5">
        <v>21.03</v>
      </c>
    </row>
    <row r="50" spans="1:18" x14ac:dyDescent="0.25">
      <c r="A50" s="4">
        <v>5.7</v>
      </c>
      <c r="B50" s="5"/>
      <c r="C50" s="4" t="s">
        <v>95</v>
      </c>
      <c r="D50" s="5">
        <v>2948</v>
      </c>
      <c r="E50" s="5">
        <v>12.01</v>
      </c>
      <c r="F50" s="5">
        <v>12.01</v>
      </c>
      <c r="G50" s="5">
        <v>642</v>
      </c>
      <c r="H50" s="5">
        <v>3.86</v>
      </c>
      <c r="I50" s="5">
        <v>3.86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3590</v>
      </c>
      <c r="Q50" s="5">
        <v>15.86</v>
      </c>
      <c r="R50" s="5">
        <v>15.86</v>
      </c>
    </row>
    <row r="51" spans="1:18" x14ac:dyDescent="0.25">
      <c r="A51" s="4">
        <v>5.8</v>
      </c>
      <c r="B51" s="5"/>
      <c r="C51" s="4" t="s">
        <v>79</v>
      </c>
      <c r="D51" s="5">
        <v>2444</v>
      </c>
      <c r="E51" s="5">
        <v>10.81</v>
      </c>
      <c r="F51" s="5">
        <v>10.81</v>
      </c>
      <c r="G51" s="5">
        <v>30130</v>
      </c>
      <c r="H51" s="5">
        <v>206.22</v>
      </c>
      <c r="I51" s="5">
        <v>206.22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32574</v>
      </c>
      <c r="Q51" s="5">
        <v>217.03</v>
      </c>
      <c r="R51" s="5">
        <v>217.03</v>
      </c>
    </row>
    <row r="52" spans="1:18" x14ac:dyDescent="0.25">
      <c r="A52" s="4">
        <v>5.9</v>
      </c>
      <c r="B52" s="5"/>
      <c r="C52" s="4" t="s">
        <v>84</v>
      </c>
      <c r="D52" s="5">
        <v>4266</v>
      </c>
      <c r="E52" s="5">
        <v>14.75</v>
      </c>
      <c r="F52" s="5">
        <v>14.75</v>
      </c>
      <c r="G52" s="5">
        <v>1497</v>
      </c>
      <c r="H52" s="5">
        <v>12.59</v>
      </c>
      <c r="I52" s="5">
        <v>12.59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5763</v>
      </c>
      <c r="Q52" s="5">
        <v>27.34</v>
      </c>
      <c r="R52" s="5">
        <v>27.34</v>
      </c>
    </row>
    <row r="53" spans="1:18" x14ac:dyDescent="0.25">
      <c r="A53" s="4">
        <v>5.0999999999999996</v>
      </c>
      <c r="B53" s="5"/>
      <c r="C53" s="4" t="s">
        <v>80</v>
      </c>
      <c r="D53" s="5">
        <v>1726</v>
      </c>
      <c r="E53" s="5">
        <v>7.06</v>
      </c>
      <c r="F53" s="5">
        <v>7.06</v>
      </c>
      <c r="G53" s="5">
        <v>2059</v>
      </c>
      <c r="H53" s="5">
        <v>16.05</v>
      </c>
      <c r="I53" s="5">
        <v>16.05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3785</v>
      </c>
      <c r="Q53" s="5">
        <v>23.11</v>
      </c>
      <c r="R53" s="5">
        <v>23.11</v>
      </c>
    </row>
    <row r="54" spans="1:18" x14ac:dyDescent="0.25">
      <c r="A54" s="5"/>
      <c r="B54" s="5"/>
      <c r="C54" s="5" t="s">
        <v>60</v>
      </c>
      <c r="D54" s="5">
        <v>55858</v>
      </c>
      <c r="E54" s="5">
        <v>229.63</v>
      </c>
      <c r="F54" s="5">
        <v>229.26</v>
      </c>
      <c r="G54" s="5">
        <v>76216</v>
      </c>
      <c r="H54" s="5">
        <v>585.66</v>
      </c>
      <c r="I54" s="5">
        <v>585.30999999999995</v>
      </c>
      <c r="J54" s="5">
        <v>144</v>
      </c>
      <c r="K54" s="5">
        <v>10.61</v>
      </c>
      <c r="L54" s="5">
        <v>10.61</v>
      </c>
      <c r="M54" s="5">
        <v>0</v>
      </c>
      <c r="N54" s="5">
        <v>0</v>
      </c>
      <c r="O54" s="5">
        <v>0</v>
      </c>
      <c r="P54" s="5">
        <v>132218</v>
      </c>
      <c r="Q54" s="5">
        <v>825.9</v>
      </c>
      <c r="R54" s="5">
        <v>825.18</v>
      </c>
    </row>
    <row r="55" spans="1:18" ht="15" customHeight="1" x14ac:dyDescent="0.25">
      <c r="A55" s="4">
        <v>6</v>
      </c>
      <c r="B55" s="51" t="s">
        <v>81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3"/>
      <c r="R55" s="6"/>
    </row>
    <row r="56" spans="1:18" x14ac:dyDescent="0.25">
      <c r="A56" s="4">
        <v>6.1</v>
      </c>
      <c r="B56" s="5"/>
      <c r="C56" s="4" t="s">
        <v>61</v>
      </c>
      <c r="D56" s="5">
        <v>4</v>
      </c>
      <c r="E56" s="5">
        <v>0.02</v>
      </c>
      <c r="F56" s="5">
        <v>0.02</v>
      </c>
      <c r="G56" s="5">
        <v>14563</v>
      </c>
      <c r="H56" s="5">
        <v>99.39</v>
      </c>
      <c r="I56" s="5">
        <v>99.39</v>
      </c>
      <c r="J56" s="5">
        <v>21</v>
      </c>
      <c r="K56" s="5">
        <v>1.61</v>
      </c>
      <c r="L56" s="5">
        <v>1.61</v>
      </c>
      <c r="M56" s="5">
        <v>0</v>
      </c>
      <c r="N56" s="5">
        <v>0</v>
      </c>
      <c r="O56" s="5">
        <v>0</v>
      </c>
      <c r="P56" s="5">
        <v>14588</v>
      </c>
      <c r="Q56" s="5">
        <v>101.01</v>
      </c>
      <c r="R56" s="5">
        <v>101.01</v>
      </c>
    </row>
    <row r="57" spans="1:18" x14ac:dyDescent="0.25">
      <c r="A57" s="4">
        <v>6.2</v>
      </c>
      <c r="B57" s="5"/>
      <c r="C57" s="4" t="s">
        <v>62</v>
      </c>
      <c r="D57" s="5">
        <v>7819</v>
      </c>
      <c r="E57" s="5">
        <v>33.299999999999997</v>
      </c>
      <c r="F57" s="5">
        <v>33.299999999999997</v>
      </c>
      <c r="G57" s="5">
        <v>9853</v>
      </c>
      <c r="H57" s="5">
        <v>76.63</v>
      </c>
      <c r="I57" s="5">
        <v>76.63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17672</v>
      </c>
      <c r="Q57" s="5">
        <v>109.92</v>
      </c>
      <c r="R57" s="5">
        <v>109.92</v>
      </c>
    </row>
    <row r="58" spans="1:18" x14ac:dyDescent="0.25">
      <c r="A58" s="4">
        <v>6.3</v>
      </c>
      <c r="B58" s="5"/>
      <c r="C58" s="4" t="s">
        <v>63</v>
      </c>
      <c r="D58" s="5">
        <v>19</v>
      </c>
      <c r="E58" s="5">
        <v>0.09</v>
      </c>
      <c r="F58" s="5">
        <v>0.09</v>
      </c>
      <c r="G58" s="5">
        <v>5558</v>
      </c>
      <c r="H58" s="5">
        <v>41.75</v>
      </c>
      <c r="I58" s="5">
        <v>41.75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5577</v>
      </c>
      <c r="Q58" s="5">
        <v>41.84</v>
      </c>
      <c r="R58" s="5">
        <v>41.83</v>
      </c>
    </row>
    <row r="59" spans="1:18" x14ac:dyDescent="0.25">
      <c r="A59" s="4">
        <v>6.4</v>
      </c>
      <c r="B59" s="5"/>
      <c r="C59" s="4" t="s">
        <v>64</v>
      </c>
      <c r="D59" s="5">
        <v>1274</v>
      </c>
      <c r="E59" s="5">
        <v>5.44</v>
      </c>
      <c r="F59" s="5">
        <v>5.44</v>
      </c>
      <c r="G59" s="5">
        <v>1912</v>
      </c>
      <c r="H59" s="5">
        <v>12.68</v>
      </c>
      <c r="I59" s="5">
        <v>12.68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3186</v>
      </c>
      <c r="Q59" s="5">
        <v>18.12</v>
      </c>
      <c r="R59" s="5">
        <v>18.12</v>
      </c>
    </row>
    <row r="60" spans="1:18" x14ac:dyDescent="0.25">
      <c r="A60" s="4">
        <v>6.5</v>
      </c>
      <c r="B60" s="5"/>
      <c r="C60" s="4" t="s">
        <v>65</v>
      </c>
      <c r="D60" s="5">
        <v>12955</v>
      </c>
      <c r="E60" s="5">
        <v>56.47</v>
      </c>
      <c r="F60" s="5">
        <v>56.47</v>
      </c>
      <c r="G60" s="5">
        <v>24224</v>
      </c>
      <c r="H60" s="5">
        <v>190.96</v>
      </c>
      <c r="I60" s="5">
        <v>190.96</v>
      </c>
      <c r="J60" s="5">
        <v>1863</v>
      </c>
      <c r="K60" s="5">
        <v>126.51</v>
      </c>
      <c r="L60" s="5">
        <v>126.51</v>
      </c>
      <c r="M60" s="5">
        <v>0</v>
      </c>
      <c r="N60" s="5">
        <v>0</v>
      </c>
      <c r="O60" s="5">
        <v>0</v>
      </c>
      <c r="P60" s="5">
        <v>39042</v>
      </c>
      <c r="Q60" s="5">
        <v>373.94</v>
      </c>
      <c r="R60" s="5">
        <v>373.94</v>
      </c>
    </row>
    <row r="61" spans="1:18" x14ac:dyDescent="0.25">
      <c r="A61" s="4">
        <v>6.6</v>
      </c>
      <c r="B61" s="5"/>
      <c r="C61" s="4" t="s">
        <v>66</v>
      </c>
      <c r="D61" s="5">
        <v>151</v>
      </c>
      <c r="E61" s="5">
        <v>0.61</v>
      </c>
      <c r="F61" s="5">
        <v>0.61</v>
      </c>
      <c r="G61" s="5">
        <v>4</v>
      </c>
      <c r="H61" s="5">
        <v>0.03</v>
      </c>
      <c r="I61" s="5">
        <v>0.03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155</v>
      </c>
      <c r="Q61" s="5">
        <v>0.64</v>
      </c>
      <c r="R61" s="5">
        <v>0.64</v>
      </c>
    </row>
    <row r="62" spans="1:18" x14ac:dyDescent="0.25">
      <c r="A62" s="5"/>
      <c r="B62" s="5"/>
      <c r="C62" s="5" t="s">
        <v>16</v>
      </c>
      <c r="D62" s="5">
        <v>22222</v>
      </c>
      <c r="E62" s="5">
        <v>95.93</v>
      </c>
      <c r="F62" s="5">
        <v>95.92</v>
      </c>
      <c r="G62" s="5">
        <v>56114</v>
      </c>
      <c r="H62" s="5">
        <v>421.43</v>
      </c>
      <c r="I62" s="5">
        <v>421.43</v>
      </c>
      <c r="J62" s="5">
        <v>1884</v>
      </c>
      <c r="K62" s="5">
        <v>128.11000000000001</v>
      </c>
      <c r="L62" s="5">
        <v>128.11000000000001</v>
      </c>
      <c r="M62" s="5">
        <v>0</v>
      </c>
      <c r="N62" s="5">
        <v>0</v>
      </c>
      <c r="O62" s="5">
        <v>0</v>
      </c>
      <c r="P62" s="5">
        <v>80220</v>
      </c>
      <c r="Q62" s="5">
        <v>645.47</v>
      </c>
      <c r="R62" s="5">
        <v>645.47</v>
      </c>
    </row>
    <row r="63" spans="1:18" x14ac:dyDescent="0.25">
      <c r="A63" s="5"/>
      <c r="B63" s="5"/>
      <c r="C63" s="5" t="s">
        <v>47</v>
      </c>
      <c r="D63" s="5">
        <v>118123</v>
      </c>
      <c r="E63" s="5">
        <v>483.39</v>
      </c>
      <c r="F63" s="5">
        <v>482.33</v>
      </c>
      <c r="G63" s="5">
        <v>228275</v>
      </c>
      <c r="H63" s="5">
        <v>2684.49</v>
      </c>
      <c r="I63" s="5">
        <v>2629.36</v>
      </c>
      <c r="J63" s="5">
        <v>19827</v>
      </c>
      <c r="K63" s="5">
        <v>1727.77</v>
      </c>
      <c r="L63" s="5">
        <v>1665.08</v>
      </c>
      <c r="M63" s="5">
        <v>593</v>
      </c>
      <c r="N63" s="5">
        <v>86.34</v>
      </c>
      <c r="O63" s="5">
        <v>83.55</v>
      </c>
      <c r="P63" s="5">
        <v>366818</v>
      </c>
      <c r="Q63" s="5">
        <v>4981.99</v>
      </c>
      <c r="R63" s="5">
        <v>4860.32</v>
      </c>
    </row>
  </sheetData>
  <sortState xmlns:xlrd2="http://schemas.microsoft.com/office/spreadsheetml/2017/richdata2" ref="C22:P37">
    <sortCondition ref="C22:C37"/>
  </sortState>
  <mergeCells count="19">
    <mergeCell ref="A5:A7"/>
    <mergeCell ref="B5:B7"/>
    <mergeCell ref="C5:C7"/>
    <mergeCell ref="A4:R4"/>
    <mergeCell ref="M5:O5"/>
    <mergeCell ref="P5:R6"/>
    <mergeCell ref="M6:O6"/>
    <mergeCell ref="D5:F5"/>
    <mergeCell ref="G5:I5"/>
    <mergeCell ref="J5:L5"/>
    <mergeCell ref="D6:F6"/>
    <mergeCell ref="G6:I6"/>
    <mergeCell ref="J6:L6"/>
    <mergeCell ref="B55:Q55"/>
    <mergeCell ref="B8:Q8"/>
    <mergeCell ref="B11:Q11"/>
    <mergeCell ref="B23:Q23"/>
    <mergeCell ref="B40:Q40"/>
    <mergeCell ref="B43:Q43"/>
  </mergeCells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 Wise</vt:lpstr>
      <vt:lpstr>Target</vt:lpstr>
      <vt:lpstr>BankWise Disbursement Report (1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Savan Manilal Patel</cp:lastModifiedBy>
  <cp:lastPrinted>2025-08-19T11:39:01Z</cp:lastPrinted>
  <dcterms:created xsi:type="dcterms:W3CDTF">2023-03-05T10:15:01Z</dcterms:created>
  <dcterms:modified xsi:type="dcterms:W3CDTF">2025-08-22T11:32:19Z</dcterms:modified>
</cp:coreProperties>
</file>